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056" documentId="120_S{2AC9BD13-BADA-5192-A53E-5A8FF88502F6}" xr6:coauthVersionLast="47" xr6:coauthVersionMax="47" xr10:uidLastSave="{6E56E7A5-6D68-4296-B2F7-528E3040E2E5}"/>
  <bookViews>
    <workbookView xWindow="-120" yWindow="-120" windowWidth="38640" windowHeight="21120" firstSheet="2" activeTab="3"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4" l="1"/>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36" i="1"/>
  <c r="G36" i="1"/>
  <c r="I36" i="1"/>
  <c r="J36" i="1"/>
  <c r="L36" i="1"/>
  <c r="B37" i="1"/>
  <c r="G37" i="1"/>
  <c r="I37" i="1"/>
  <c r="J37" i="1"/>
  <c r="L37" i="1"/>
  <c r="B38" i="1"/>
  <c r="G38" i="1"/>
  <c r="I38" i="1"/>
  <c r="J38" i="1"/>
  <c r="L38" i="1"/>
  <c r="G2" i="1"/>
  <c r="G3" i="4"/>
  <c r="G4" i="4"/>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2" i="9"/>
  <c r="B3" i="9"/>
  <c r="B4" i="9"/>
  <c r="G2" i="9"/>
  <c r="G3" i="9"/>
  <c r="G4" i="9"/>
  <c r="I2" i="9"/>
  <c r="I3" i="9"/>
  <c r="I4" i="9"/>
  <c r="L2" i="9"/>
  <c r="L3" i="9"/>
  <c r="L4" i="9"/>
  <c r="J2" i="9"/>
  <c r="J3" i="9"/>
  <c r="J4" i="9"/>
  <c r="B3" i="4"/>
  <c r="I3" i="4"/>
  <c r="J3" i="4"/>
  <c r="L3" i="4"/>
  <c r="B4" i="4"/>
  <c r="I4" i="4"/>
  <c r="J4" i="4"/>
  <c r="L4"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<sst xmlns="http://schemas.openxmlformats.org/spreadsheetml/2006/main" count="180273" uniqueCount="39119">
  <si>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</si>
  <si>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</si>
  <si>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</si>
  <si>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</si>
  <si>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</si>
  <si>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</si>
  <si>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</si>
  <si>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</si>
  <si>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</si>
  <si>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</si>
  <si>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</si>
  <si>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</si>
  <si>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</si>
  <si>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</si>
  <si>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</si>
  <si>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</si>
  <si>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</si>
  <si>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</si>
  <si>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</si>
  <si>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</si>
  <si>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</si>
  <si>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</si>
  <si>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</si>
  <si>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</si>
  <si>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</si>
  <si>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</si>
  <si>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</si>
  <si>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</si>
  <si>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</si>
  <si>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</si>
  <si>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</si>
  <si>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</si>
  <si>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</si>
  <si>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</si>
  <si>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</si>
  <si>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</si>
  <si>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</si>
  <si>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</si>
  <si>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</si>
  <si>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</si>
  <si>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</si>
  <si>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</si>
  <si>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</si>
  <si>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</si>
  <si>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</si>
  <si>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</si>
  <si>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</si>
  <si>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</si>
  <si>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</si>
  <si>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</si>
  <si>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</si>
  <si>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</si>
  <si>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</si>
  <si>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</si>
  <si>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</si>
  <si>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</si>
  <si>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</si>
  <si>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</si>
  <si>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</si>
  <si>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</si>
  <si>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</si>
  <si>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</si>
  <si>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</si>
  <si>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</si>
  <si>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</si>
  <si>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</si>
  <si>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</si>
  <si>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</si>
  <si>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</si>
  <si>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</si>
  <si>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</si>
  <si>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</si>
  <si>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</si>
  <si>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</si>
  <si>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</si>
  <si>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</si>
  <si>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</si>
  <si>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</si>
  <si>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</si>
  <si>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</si>
  <si>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</si>
  <si>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</si>
  <si>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</si>
  <si>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</si>
  <si>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</si>
  <si>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</si>
  <si>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</si>
  <si>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</si>
  <si>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</si>
  <si>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</si>
  <si>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</si>
  <si>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</si>
  <si>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</si>
  <si>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</si>
  <si>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</si>
  <si>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</si>
  <si>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</si>
  <si>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</si>
  <si>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</si>
  <si>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</si>
  <si>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</si>
  <si>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</si>
  <si>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</si>
  <si>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</si>
  <si>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</si>
  <si>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</si>
  <si>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</si>
  <si>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</si>
  <si>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</si>
  <si>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</si>
  <si>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</si>
  <si>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</si>
  <si>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</si>
  <si>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</si>
  <si>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</si>
  <si>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</si>
  <si>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</si>
  <si>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</si>
  <si>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</si>
  <si>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</si>
  <si>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</si>
  <si>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</si>
  <si>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</si>
  <si>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</si>
  <si>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</si>
  <si>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</si>
  <si>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</si>
  <si>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</si>
  <si>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</si>
  <si>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</si>
  <si>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</si>
  <si>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</si>
  <si>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</si>
  <si>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</si>
  <si>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</si>
  <si>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</si>
  <si>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</si>
  <si>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</si>
  <si>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</si>
  <si>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</si>
  <si>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</si>
  <si>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</si>
  <si>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</si>
  <si>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</si>
  <si>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</si>
  <si>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</si>
  <si>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</si>
  <si>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</si>
  <si>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</si>
  <si>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</si>
  <si>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</si>
  <si>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</si>
  <si>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</si>
  <si>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</si>
  <si>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</si>
  <si>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</si>
  <si>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</si>
  <si>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</si>
  <si>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</si>
  <si>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</si>
  <si>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</si>
  <si>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</si>
  <si>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</si>
  <si>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</si>
  <si>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</si>
  <si>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</si>
  <si>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</si>
  <si>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</si>
  <si>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</si>
  <si>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</si>
  <si>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</si>
  <si>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</si>
  <si>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</si>
  <si>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</si>
  <si>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</si>
  <si>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</si>
  <si>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</si>
  <si>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</si>
  <si>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</si>
  <si>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</si>
  <si>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</si>
  <si>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</si>
  <si>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</si>
  <si>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</si>
  <si>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</si>
  <si>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</si>
  <si>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</si>
  <si>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</si>
  <si>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</si>
  <si>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</si>
  <si>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</si>
  <si>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</si>
  <si>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</si>
  <si>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</si>
  <si>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</si>
  <si>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</si>
  <si>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</si>
  <si>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</si>
  <si>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</si>
  <si>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</si>
  <si>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</si>
  <si>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</si>
  <si>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</si>
  <si>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</si>
  <si>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</si>
  <si>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</si>
  <si>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</si>
  <si>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</si>
  <si>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</si>
  <si>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</si>
  <si>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</si>
  <si>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</si>
  <si>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</si>
  <si>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</si>
  <si>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</si>
  <si>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</si>
  <si>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</si>
  <si>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</si>
  <si>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</si>
  <si>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</si>
  <si>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</si>
  <si>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</si>
  <si>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</si>
  <si>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</si>
  <si>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</si>
  <si>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</si>
  <si>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</si>
  <si>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</si>
  <si>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</si>
  <si>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</si>
  <si>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</si>
  <si>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</si>
  <si>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</si>
  <si>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</si>
  <si>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</si>
  <si>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</si>
  <si>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</si>
  <si>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</si>
  <si>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</si>
  <si>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</si>
  <si>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</si>
  <si>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</si>
  <si>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</si>
  <si>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</si>
  <si>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</si>
  <si>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</si>
  <si>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</si>
  <si>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</si>
  <si>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</si>
  <si>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</si>
  <si>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</si>
  <si>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</si>
  <si>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</si>
  <si>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</si>
  <si>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</si>
  <si>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</si>
  <si>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</si>
  <si>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</si>
  <si>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</si>
  <si>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</si>
  <si>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</si>
  <si>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</si>
  <si>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</si>
  <si>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</si>
  <si>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</si>
  <si>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</si>
  <si>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</si>
  <si>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</si>
  <si>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</si>
  <si>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</si>
  <si>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</si>
  <si>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</si>
  <si>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</si>
  <si>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</si>
  <si>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</si>
  <si>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</si>
  <si>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</si>
  <si>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</si>
  <si>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</si>
  <si>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</si>
  <si>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</si>
  <si>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</si>
  <si>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</si>
  <si>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</si>
  <si>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</si>
  <si>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</si>
  <si>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</si>
  <si>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</si>
  <si>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</si>
  <si>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</si>
  <si>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</si>
  <si>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</si>
  <si>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</si>
  <si>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</si>
  <si>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</si>
  <si>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</si>
  <si>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</si>
  <si>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</si>
  <si>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</si>
  <si>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</si>
  <si>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</si>
  <si>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</si>
  <si>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</si>
  <si>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</si>
  <si>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</si>
  <si>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</si>
  <si>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</si>
  <si>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</si>
  <si>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</si>
  <si>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</si>
  <si>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</si>
  <si>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</si>
  <si>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</si>
  <si>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</si>
  <si>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</si>
  <si>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</si>
  <si>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</si>
  <si>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</si>
  <si>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</si>
  <si>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</si>
  <si>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</si>
  <si>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</si>
  <si>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</si>
  <si>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</si>
  <si>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</si>
  <si>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</si>
  <si>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</si>
  <si>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</si>
  <si>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</si>
  <si>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</si>
  <si>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</si>
  <si>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</si>
  <si>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</si>
  <si>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</si>
  <si>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</si>
  <si>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</si>
  <si>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</si>
  <si>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</si>
  <si>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</si>
  <si>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</si>
  <si>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</si>
  <si>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</si>
  <si>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</si>
  <si>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</si>
  <si>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</si>
  <si>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</si>
  <si>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</si>
  <si>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</si>
  <si>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</si>
  <si>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</si>
  <si>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</si>
  <si>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</si>
  <si>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</si>
  <si>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</si>
  <si>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</si>
  <si>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</si>
  <si>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</si>
  <si>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</si>
  <si>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</si>
  <si>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</si>
  <si>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</si>
  <si>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</si>
  <si>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</si>
  <si>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</si>
  <si>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</si>
  <si>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</si>
  <si>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</si>
  <si>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</si>
  <si>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</si>
  <si>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</si>
  <si>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</si>
  <si>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</si>
  <si>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</si>
  <si>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</si>
  <si>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</si>
  <si>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</si>
  <si>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</si>
  <si>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</si>
  <si>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</si>
  <si>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</si>
  <si>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</si>
  <si>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</si>
  <si>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</si>
  <si>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</si>
  <si>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</si>
  <si>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</si>
  <si>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</si>
  <si>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</si>
  <si>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</si>
  <si>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</si>
  <si>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</si>
  <si>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</si>
  <si>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</si>
  <si>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</si>
  <si>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</si>
  <si>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</si>
  <si>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</si>
  <si>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</si>
  <si>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</si>
  <si>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</si>
  <si>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</si>
  <si>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</si>
  <si>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</si>
  <si>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</si>
  <si>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</si>
  <si>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</si>
  <si>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</si>
  <si>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</si>
  <si>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</si>
  <si>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</si>
  <si>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</si>
  <si>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</si>
  <si>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</si>
  <si>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</si>
  <si>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</si>
  <si>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</si>
  <si>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</si>
  <si>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</si>
  <si>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</si>
  <si>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</si>
  <si>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</si>
  <si>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</si>
  <si>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</si>
  <si>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</si>
  <si>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</si>
  <si>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</si>
  <si>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</si>
  <si>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</si>
  <si>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</si>
  <si>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</si>
  <si>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</si>
  <si>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</si>
  <si>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</si>
  <si>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</si>
  <si>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</si>
  <si>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</si>
  <si>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</si>
  <si>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</si>
  <si>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</si>
  <si>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</si>
  <si>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</si>
  <si>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</si>
  <si>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</si>
  <si>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</si>
  <si>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</si>
  <si>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</si>
  <si>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</si>
  <si>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</si>
  <si>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</si>
  <si>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</si>
  <si>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</si>
  <si>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</si>
  <si>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</si>
  <si>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</si>
  <si>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</si>
  <si>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</si>
  <si>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</si>
  <si>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</si>
  <si>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</si>
  <si>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</si>
  <si>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</si>
  <si>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</si>
  <si>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</si>
  <si>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</si>
  <si>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</si>
  <si>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</si>
  <si>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</si>
  <si>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</si>
  <si>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</si>
  <si>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</si>
  <si>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</si>
  <si>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</si>
  <si>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</si>
  <si>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</si>
  <si>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</si>
  <si>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</si>
  <si>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</si>
  <si>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</si>
  <si>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</si>
  <si>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</si>
  <si>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</si>
  <si>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</si>
  <si>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</si>
  <si>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</si>
  <si>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</si>
  <si>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</si>
  <si>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</si>
  <si>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</si>
  <si>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</si>
  <si>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</si>
  <si>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</si>
  <si>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</si>
  <si>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</si>
  <si>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</si>
  <si>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</si>
  <si>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</si>
  <si>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</si>
  <si>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</si>
  <si>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</si>
  <si>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</si>
  <si>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</si>
  <si>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</si>
  <si>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</si>
  <si>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</si>
  <si>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</si>
  <si>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</si>
  <si>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</si>
  <si>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</si>
  <si>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</si>
  <si>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</si>
  <si>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</si>
  <si>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</si>
  <si>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</si>
  <si>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</si>
  <si>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</si>
  <si>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</si>
  <si>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</si>
  <si>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</si>
  <si>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</si>
  <si>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</si>
  <si>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</si>
  <si>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</si>
  <si>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</si>
  <si>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</si>
  <si>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</si>
  <si>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</si>
  <si>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</si>
  <si>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</si>
  <si>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</si>
  <si>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</si>
  <si>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</si>
  <si>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</si>
  <si>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</si>
  <si>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</si>
  <si>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</si>
  <si>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</si>
  <si>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</si>
  <si>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</si>
  <si>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</si>
  <si>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</si>
  <si>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</si>
  <si>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</si>
  <si>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</si>
  <si>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</si>
  <si>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</si>
  <si>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</si>
  <si>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</si>
  <si>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</si>
  <si>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</si>
  <si>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</si>
  <si>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</si>
  <si>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</si>
  <si>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</si>
  <si>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</si>
  <si>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</si>
  <si>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</si>
  <si>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</si>
  <si>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</si>
  <si>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</si>
  <si>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</si>
  <si>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</si>
  <si>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</si>
  <si>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</si>
  <si>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</si>
  <si>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</si>
  <si>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</si>
  <si>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</si>
  <si>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</si>
  <si>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</si>
  <si>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</si>
  <si>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</si>
  <si>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</si>
  <si>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</si>
  <si>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</si>
  <si>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</si>
  <si>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</si>
  <si>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</si>
  <si>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</si>
  <si>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</si>
  <si>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</si>
  <si>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</si>
  <si>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</si>
  <si>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</si>
  <si>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</si>
  <si>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</si>
  <si>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</si>
  <si>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</si>
  <si>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</si>
  <si>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</si>
  <si>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</si>
  <si>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</si>
  <si>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</si>
  <si>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</si>
  <si>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</si>
  <si>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</si>
  <si>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</si>
  <si>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</si>
  <si>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</si>
  <si>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</si>
  <si>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</si>
  <si>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</si>
  <si>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</si>
  <si>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</si>
  <si>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</si>
  <si>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</si>
  <si>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</si>
  <si>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</si>
  <si>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</si>
  <si>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</si>
  <si>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</si>
  <si>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</si>
  <si>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</si>
  <si>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</si>
  <si>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</si>
  <si>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</si>
  <si>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</si>
  <si>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</si>
  <si>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</si>
  <si>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</si>
  <si>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</si>
  <si>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</si>
  <si>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</si>
  <si>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</si>
  <si>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</si>
  <si>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</si>
  <si>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</si>
  <si>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</si>
  <si>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</si>
  <si>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</si>
  <si>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</si>
  <si>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</si>
  <si>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</si>
  <si>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</si>
  <si>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</si>
  <si>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</si>
  <si>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</si>
  <si>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</si>
  <si>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</si>
  <si>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</si>
  <si>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</si>
  <si>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</si>
  <si>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</si>
  <si>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</si>
  <si>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</si>
  <si>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</si>
  <si>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</si>
  <si>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</si>
  <si>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</si>
  <si>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</si>
  <si>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</si>
  <si>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</si>
  <si>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</si>
  <si>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</si>
  <si>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</si>
  <si>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</si>
  <si>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</si>
  <si>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</si>
  <si>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</si>
  <si>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</si>
  <si>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</si>
  <si>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</si>
  <si>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</si>
  <si>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</si>
  <si>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</si>
  <si>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</si>
  <si>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</si>
  <si>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</si>
  <si>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</si>
  <si>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</si>
  <si>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</si>
  <si>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</si>
  <si>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</si>
  <si>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</si>
  <si>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</si>
  <si>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</si>
  <si>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</si>
  <si>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</si>
  <si>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</si>
  <si>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</si>
  <si>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</si>
  <si>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</si>
  <si>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</si>
  <si>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</si>
  <si>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</si>
  <si>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</si>
  <si>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</si>
  <si>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</si>
  <si>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</si>
  <si>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</si>
  <si>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</si>
  <si>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</si>
  <si>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</si>
  <si>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</si>
  <si>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</si>
  <si>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</si>
  <si>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</si>
  <si>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</si>
  <si>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</si>
  <si>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</si>
  <si>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</si>
  <si>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</si>
  <si>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</si>
  <si>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</si>
  <si>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</si>
  <si>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</si>
  <si>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</si>
  <si>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</si>
  <si>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</si>
  <si>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</si>
  <si>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</si>
  <si>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</si>
  <si>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</si>
  <si>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</si>
  <si>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</si>
  <si>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</si>
  <si>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</si>
  <si>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</si>
  <si>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</si>
  <si>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</si>
  <si>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</si>
  <si>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</si>
  <si>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</si>
  <si>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</si>
  <si>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</si>
  <si>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</si>
  <si>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</si>
  <si>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</si>
  <si>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</si>
  <si>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</si>
  <si>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</si>
  <si>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</si>
  <si>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</si>
  <si>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</si>
  <si>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</si>
  <si>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</si>
  <si>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</si>
  <si>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</si>
  <si>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</si>
  <si>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</si>
  <si>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</si>
  <si>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</si>
  <si>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</si>
  <si>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</si>
  <si>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</si>
  <si>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</si>
  <si>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</si>
  <si>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</si>
  <si>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</si>
  <si>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</si>
  <si>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</si>
  <si>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</si>
  <si>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</si>
  <si>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</si>
  <si>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</si>
  <si>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</si>
  <si>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</si>
  <si>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</si>
  <si>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</si>
  <si>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</si>
  <si>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</si>
  <si>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</si>
  <si>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</si>
  <si>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</si>
  <si>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</si>
  <si>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</si>
  <si>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</si>
  <si>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</si>
  <si>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</si>
  <si>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</si>
  <si>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</si>
  <si>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</si>
  <si>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</si>
  <si>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</si>
  <si>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</si>
  <si>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</si>
  <si>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</si>
  <si>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</si>
  <si>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</si>
  <si>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</si>
  <si>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</si>
  <si>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</si>
  <si>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</si>
  <si>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</si>
  <si>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</si>
  <si>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</si>
  <si>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</si>
  <si>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</si>
  <si>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</si>
  <si>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</si>
  <si>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</si>
  <si>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</si>
  <si>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</si>
  <si>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</si>
  <si>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</si>
  <si>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</si>
  <si>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</si>
  <si>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</si>
  <si>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</si>
  <si>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</si>
  <si>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</si>
  <si>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</si>
  <si>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</si>
  <si>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</si>
  <si>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</si>
  <si>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</si>
  <si>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</si>
  <si>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</si>
  <si>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</si>
  <si>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</si>
  <si>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</si>
  <si>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</si>
  <si>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</si>
  <si>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</si>
  <si>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</si>
  <si>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</si>
  <si>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</si>
  <si>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</si>
  <si>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</si>
  <si>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</si>
  <si>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</si>
  <si>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</si>
  <si>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</si>
  <si>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</si>
  <si>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</si>
  <si>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</si>
  <si>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</si>
  <si>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</si>
  <si>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</si>
  <si>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</si>
  <si>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</si>
  <si>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</si>
  <si>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</si>
  <si>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</si>
  <si>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</si>
  <si>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</si>
  <si>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</si>
  <si>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</si>
  <si>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</si>
  <si>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</si>
  <si>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</si>
  <si>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</si>
  <si>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</si>
  <si>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</si>
  <si>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</si>
  <si>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</si>
  <si>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</si>
  <si>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</si>
  <si>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</si>
  <si>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</si>
  <si>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</si>
  <si>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</si>
  <si>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</si>
  <si>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</si>
  <si>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</si>
  <si>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</si>
  <si>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</si>
  <si>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</si>
  <si>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</si>
  <si>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</si>
  <si>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</si>
  <si>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</si>
  <si>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</si>
  <si>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</si>
  <si>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</si>
  <si>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</si>
  <si>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</si>
  <si>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</si>
  <si>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</si>
  <si>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</si>
  <si>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</si>
  <si>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</si>
  <si>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</si>
  <si>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</si>
  <si>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</si>
  <si>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</si>
  <si>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</si>
  <si>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</si>
  <si>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</si>
  <si>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</si>
  <si>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</si>
  <si>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</si>
  <si>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</si>
  <si>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</si>
  <si>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</si>
  <si>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</si>
  <si>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</si>
  <si>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</si>
  <si>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</si>
  <si>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</si>
  <si>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</si>
  <si>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</si>
  <si>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</si>
  <si>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</si>
  <si>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</si>
  <si>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</si>
  <si>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</si>
  <si>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</si>
  <si>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</si>
  <si>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</si>
  <si>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</si>
  <si>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</si>
  <si>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</si>
  <si>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</si>
  <si>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</si>
  <si>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</si>
  <si>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</si>
  <si>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</si>
  <si>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</si>
  <si>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</si>
  <si>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</si>
  <si>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</si>
  <si>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</si>
  <si>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</si>
  <si>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</si>
  <si>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</si>
  <si>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</si>
  <si>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</si>
  <si>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</si>
  <si>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</si>
  <si>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</si>
  <si>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</si>
  <si>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</si>
  <si>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</si>
  <si>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</si>
  <si>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</si>
  <si>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</si>
  <si>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</si>
  <si>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</si>
  <si>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</si>
  <si>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</si>
  <si>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</si>
  <si>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</si>
  <si>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</si>
  <si>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</si>
  <si>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</si>
  <si>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</si>
  <si>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</si>
  <si>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</si>
  <si>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</si>
  <si>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</si>
  <si>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</si>
  <si>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</si>
  <si>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</si>
  <si>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</si>
  <si>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</si>
  <si>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</si>
  <si>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</si>
  <si>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</si>
  <si>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</si>
  <si>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</si>
  <si>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</si>
  <si>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</si>
  <si>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</si>
  <si>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</si>
  <si>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</si>
  <si>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</si>
  <si>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</si>
  <si>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</si>
  <si>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</si>
  <si>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</si>
  <si>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</si>
  <si>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</si>
  <si>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</si>
  <si>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</si>
  <si>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</si>
  <si>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</si>
  <si>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</si>
  <si>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</si>
  <si>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</si>
  <si>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</si>
  <si>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</si>
  <si>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</si>
  <si>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</si>
  <si>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</si>
  <si>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</si>
  <si>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</si>
  <si>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</si>
  <si>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</si>
  <si>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</si>
  <si>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</si>
  <si>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</si>
  <si>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</si>
  <si>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</si>
  <si>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</si>
  <si>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</si>
  <si>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</si>
  <si>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</si>
  <si>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</si>
  <si>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</si>
  <si>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</si>
  <si>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</si>
  <si>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</si>
  <si>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</si>
  <si>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</si>
  <si>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</si>
  <si>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</si>
  <si>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</si>
  <si>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</si>
  <si>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</si>
  <si>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</si>
  <si>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</si>
  <si>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</si>
  <si>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</si>
  <si>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</si>
  <si>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</si>
  <si>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</si>
  <si>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</si>
  <si>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</si>
  <si>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</si>
  <si>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</si>
  <si>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</si>
  <si>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</si>
  <si>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</si>
  <si>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</si>
  <si>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</si>
  <si>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</si>
  <si>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</si>
  <si>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</si>
  <si>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</si>
  <si>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</si>
  <si>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</si>
  <si>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</si>
  <si>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</si>
  <si>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</si>
  <si>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</si>
  <si>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</si>
  <si>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</si>
  <si>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</si>
  <si>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</si>
  <si>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</si>
  <si>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</si>
  <si>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</si>
  <si>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</si>
  <si>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</si>
  <si>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</si>
  <si>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</si>
  <si>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</si>
  <si>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</si>
  <si>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</si>
  <si>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</si>
  <si>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</si>
  <si>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</si>
  <si>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</si>
  <si>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</si>
  <si>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</si>
  <si>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</si>
  <si>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</si>
  <si>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</si>
  <si>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</si>
  <si>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</si>
  <si>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</si>
  <si>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</si>
  <si>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</si>
  <si>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</si>
  <si>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</si>
  <si>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</si>
  <si>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</si>
  <si>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</si>
  <si>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</si>
  <si>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</si>
  <si>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</si>
  <si>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</si>
  <si>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</si>
  <si>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</si>
  <si>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</si>
  <si>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</si>
  <si>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</si>
  <si>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</si>
  <si>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</si>
  <si>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</si>
  <si>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</si>
  <si>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</si>
  <si>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</si>
  <si>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</si>
  <si>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</si>
  <si>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</si>
  <si>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</si>
  <si>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</si>
  <si>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</si>
  <si>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</si>
  <si>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</si>
  <si>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</si>
  <si>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</si>
  <si>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</si>
  <si>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</si>
  <si>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</si>
  <si>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</si>
  <si>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</si>
  <si>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</si>
  <si>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</si>
  <si>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</si>
  <si>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</si>
  <si>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</si>
  <si>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</si>
  <si>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</si>
  <si>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</si>
  <si>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</si>
  <si>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</si>
  <si>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</si>
  <si>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</si>
  <si>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</si>
  <si>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</si>
  <si>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</si>
  <si>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</si>
  <si>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</si>
  <si>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</si>
  <si>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</si>
  <si>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</si>
  <si>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</si>
  <si>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</si>
  <si>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</si>
  <si>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</si>
  <si>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</si>
  <si>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</si>
  <si>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</si>
  <si>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</si>
  <si>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</si>
  <si>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</si>
  <si>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</si>
  <si>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</si>
  <si>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</si>
  <si>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</si>
  <si>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</si>
  <si>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</si>
  <si>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</si>
  <si>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</si>
  <si>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</si>
  <si>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</si>
  <si>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</si>
  <si>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</si>
  <si>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</si>
  <si>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</si>
  <si>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</si>
  <si>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</si>
  <si>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</si>
  <si>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</si>
  <si>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</si>
  <si>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</si>
  <si>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</si>
  <si>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</si>
  <si>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</si>
  <si>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</si>
  <si>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</si>
  <si>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</si>
  <si>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</si>
  <si>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</si>
  <si>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</si>
  <si>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</si>
  <si>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</si>
  <si>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</si>
  <si>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</si>
  <si>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</si>
  <si>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</si>
  <si>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</si>
  <si>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</si>
  <si>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</si>
  <si>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</si>
  <si>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</si>
  <si>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</si>
  <si>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</si>
  <si>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</si>
  <si>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</si>
  <si>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</si>
  <si>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</si>
  <si>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</si>
  <si>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</si>
  <si>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</si>
  <si>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</si>
  <si>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</si>
  <si>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</si>
  <si>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</si>
  <si>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</si>
  <si>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</si>
  <si>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</si>
  <si>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</si>
  <si>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</si>
  <si>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</si>
  <si>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</si>
  <si>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</si>
  <si>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</si>
  <si>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</si>
  <si>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</si>
  <si>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</si>
  <si>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</si>
  <si>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</si>
  <si>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</si>
  <si>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</si>
  <si>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</si>
  <si>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</si>
  <si>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</si>
  <si>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</si>
  <si>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</si>
  <si>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</si>
  <si>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</si>
  <si>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</si>
  <si>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</si>
  <si>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</si>
  <si>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</si>
  <si>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</si>
  <si>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</si>
  <si>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</si>
  <si>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</si>
  <si>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</si>
  <si>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</si>
  <si>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</si>
  <si>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</si>
  <si>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</si>
  <si>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</si>
  <si>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</si>
  <si>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</si>
  <si>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</si>
  <si>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</si>
  <si>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</si>
  <si>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</si>
  <si>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</si>
  <si>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</si>
  <si>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</si>
  <si>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</si>
  <si>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</si>
  <si>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</si>
  <si>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</si>
  <si>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</si>
  <si>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</si>
  <si>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</si>
  <si>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</si>
  <si>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</si>
  <si>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</si>
  <si>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</si>
  <si>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</si>
  <si>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</si>
  <si>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</si>
  <si>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</si>
  <si>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</si>
  <si>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</si>
  <si>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</si>
  <si>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</si>
  <si>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</si>
  <si>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</si>
  <si>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</si>
  <si>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</si>
  <si>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</si>
  <si>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</si>
  <si>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</si>
  <si>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</si>
  <si>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</si>
  <si>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</si>
  <si>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</si>
  <si>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</si>
  <si>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</si>
  <si>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</si>
  <si>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</si>
  <si>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</si>
  <si>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</si>
  <si>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</si>
  <si>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</si>
  <si>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</si>
  <si>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</si>
  <si>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</si>
  <si>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</si>
  <si>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</si>
  <si>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</si>
  <si>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</si>
  <si>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</si>
  <si>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</si>
  <si>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</si>
  <si>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</si>
  <si>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</si>
  <si>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</si>
  <si>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</si>
  <si>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</si>
  <si>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</si>
  <si>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</si>
  <si>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</si>
  <si>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</si>
  <si>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</si>
  <si>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</si>
  <si>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</si>
  <si>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</si>
  <si>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</si>
  <si>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</si>
  <si>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</si>
  <si>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</si>
  <si>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</si>
  <si>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</si>
  <si>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</si>
  <si>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</si>
  <si>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</si>
  <si>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</si>
  <si>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</si>
  <si>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</si>
  <si>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</si>
  <si>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</si>
  <si>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</si>
  <si>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</si>
  <si>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</si>
  <si>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</si>
  <si>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</si>
  <si>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</si>
  <si>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</si>
  <si>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</si>
  <si>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</si>
  <si>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</si>
  <si>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</si>
  <si>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</si>
  <si>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</si>
  <si>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</si>
  <si>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</si>
  <si>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</si>
  <si>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</si>
  <si>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</si>
  <si>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</si>
  <si>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</si>
  <si>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</si>
  <si>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</si>
  <si>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</si>
  <si>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</si>
  <si>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</si>
  <si>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</si>
  <si>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</si>
  <si>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</si>
  <si>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</si>
  <si>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</si>
  <si>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</si>
  <si>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</si>
  <si>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</si>
  <si>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</si>
  <si>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</si>
  <si>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</si>
  <si>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</si>
  <si>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</si>
  <si>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</si>
  <si>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</si>
  <si>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</si>
  <si>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</si>
  <si>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</si>
  <si>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</si>
  <si>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</si>
  <si>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</si>
  <si>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</si>
  <si>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</si>
  <si>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</si>
  <si>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</si>
  <si>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</si>
  <si>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</si>
  <si>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</si>
  <si>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</si>
  <si>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</si>
  <si>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</si>
  <si>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</si>
  <si>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</si>
  <si>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</si>
  <si>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</si>
  <si>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</si>
  <si>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</si>
  <si>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</si>
  <si>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</si>
  <si>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</si>
  <si>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</si>
  <si>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</si>
  <si>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</si>
  <si>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</si>
  <si>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</si>
  <si>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</si>
  <si>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</si>
  <si>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</si>
  <si>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</si>
  <si>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</si>
  <si>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</si>
  <si>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</si>
  <si>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</si>
  <si>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</si>
  <si>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</si>
  <si>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</si>
  <si>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</si>
  <si>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</si>
  <si>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</si>
  <si>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</si>
  <si>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</si>
  <si>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</si>
  <si>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</si>
  <si>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</si>
  <si>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</si>
  <si>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</si>
  <si>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</si>
  <si>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</si>
  <si>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</si>
  <si>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</si>
  <si>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</si>
  <si>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</si>
  <si>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</si>
  <si>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</si>
  <si>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</si>
  <si>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</si>
  <si>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</si>
  <si>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</si>
  <si>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</si>
  <si>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</si>
  <si>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</si>
  <si>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</si>
  <si>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</si>
  <si>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</si>
  <si>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</si>
  <si>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</si>
  <si>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</si>
  <si>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</si>
  <si>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</si>
  <si>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</si>
  <si>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</si>
  <si>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</si>
  <si>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</si>
  <si>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</si>
  <si>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</si>
  <si>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</si>
  <si>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</si>
  <si>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</si>
  <si>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</si>
  <si>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</si>
  <si>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</si>
  <si>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</si>
  <si>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</si>
  <si>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</si>
  <si>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</si>
  <si>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</si>
  <si>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</si>
  <si>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</si>
  <si>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</si>
  <si>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</si>
  <si>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</si>
  <si>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</si>
  <si>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</si>
  <si>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</si>
  <si>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</si>
  <si>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</si>
  <si>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</si>
  <si>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</si>
  <si>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</si>
  <si>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</si>
  <si>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</si>
  <si>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</si>
  <si>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</si>
  <si>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</si>
  <si>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</si>
  <si>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</si>
  <si>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</si>
  <si>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</si>
  <si>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</si>
  <si>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</si>
  <si>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</si>
  <si>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</si>
  <si>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</si>
  <si>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</si>
  <si>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</si>
  <si>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</si>
  <si>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</si>
  <si>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</si>
  <si>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</si>
  <si>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</si>
  <si>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</si>
  <si>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</si>
  <si>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</si>
  <si>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</si>
  <si>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</si>
  <si>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</si>
  <si>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</si>
  <si>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</si>
  <si>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</si>
  <si>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</si>
  <si>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</si>
  <si>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</si>
  <si>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</si>
  <si>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</si>
  <si>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</si>
  <si>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</si>
  <si>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</si>
  <si>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</si>
  <si>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</si>
  <si>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</si>
  <si>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</si>
  <si>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</si>
  <si>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</si>
  <si>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</si>
  <si>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</si>
  <si>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</si>
  <si>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</si>
  <si>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</si>
  <si>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</si>
  <si>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</si>
  <si>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</si>
  <si>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</si>
  <si>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</si>
  <si>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</si>
  <si>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</si>
  <si>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</si>
  <si>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</si>
  <si>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</si>
  <si>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</si>
  <si>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</si>
  <si>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</si>
  <si>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</si>
  <si>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</si>
  <si>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</si>
  <si>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</si>
  <si>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</si>
  <si>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</si>
  <si>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</si>
  <si>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</si>
  <si>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</si>
  <si>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</si>
  <si>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</si>
  <si>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</si>
  <si>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</si>
  <si>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</si>
  <si>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</si>
  <si>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</si>
  <si>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</si>
  <si>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</si>
  <si>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</si>
  <si>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</si>
  <si>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</si>
  <si>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</si>
  <si>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</si>
  <si>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</si>
  <si>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</si>
  <si>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</si>
  <si>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</si>
  <si>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</si>
  <si>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</si>
  <si>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</si>
  <si>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</si>
  <si>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</si>
  <si>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</si>
  <si>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</si>
  <si>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</si>
  <si>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</si>
  <si>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</si>
  <si>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</si>
  <si>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</si>
  <si>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</si>
  <si>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</si>
  <si>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</si>
  <si>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</si>
  <si>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</si>
  <si>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</si>
  <si>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</si>
  <si>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</si>
  <si>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</si>
  <si>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</si>
  <si>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</si>
  <si>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</si>
  <si>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</si>
  <si>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</si>
  <si>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</si>
  <si>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</si>
  <si>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</si>
  <si>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</si>
  <si>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</si>
  <si>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</si>
  <si>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</si>
  <si>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</si>
  <si>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</si>
  <si>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</si>
  <si>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</si>
  <si>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</si>
  <si>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</si>
  <si>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</si>
  <si>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</si>
  <si>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</si>
  <si>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</si>
  <si>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</si>
  <si>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</si>
  <si>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</si>
  <si>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</si>
  <si>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</si>
  <si>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</si>
  <si>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</si>
  <si>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</si>
  <si>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</si>
  <si>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</si>
  <si>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</si>
  <si>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</si>
  <si>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</si>
  <si>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</si>
  <si>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</si>
  <si>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</si>
  <si>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</si>
  <si>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</si>
  <si>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</si>
  <si>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</si>
  <si>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</si>
  <si>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</si>
  <si>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</si>
  <si>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</si>
  <si>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</si>
  <si>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</si>
  <si>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</si>
  <si>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</si>
  <si>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</si>
  <si>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</si>
  <si>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</si>
  <si>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</si>
  <si>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</si>
  <si>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</si>
  <si>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</si>
  <si>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</si>
  <si>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</si>
  <si>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</si>
  <si>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</si>
  <si>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</si>
  <si>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</si>
  <si>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</si>
  <si>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</si>
  <si>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</si>
  <si>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</si>
  <si>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</si>
  <si>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</si>
  <si>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</si>
  <si>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</si>
  <si>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</si>
  <si>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</si>
  <si>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</si>
  <si>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</si>
  <si>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</si>
  <si>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</si>
  <si>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</si>
  <si>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</si>
  <si>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</si>
  <si>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</si>
  <si>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</si>
  <si>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</si>
  <si>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</si>
  <si>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</si>
  <si>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</si>
  <si>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</si>
  <si>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</si>
  <si>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</si>
  <si>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</si>
  <si>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</si>
  <si>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</si>
  <si>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</si>
  <si>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</si>
  <si>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</si>
  <si>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</si>
  <si>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</si>
  <si>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</si>
  <si>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</si>
  <si>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</si>
  <si>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</si>
  <si>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</si>
  <si>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</si>
  <si>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</si>
  <si>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</si>
  <si>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</si>
  <si>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</si>
  <si>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</si>
  <si>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</si>
  <si>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</si>
  <si>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</si>
  <si>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</si>
  <si>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</si>
  <si>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</si>
  <si>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</si>
  <si>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</si>
  <si>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</si>
  <si>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</si>
  <si>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</si>
  <si>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</si>
  <si>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</si>
  <si>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</si>
  <si>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</si>
  <si>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</si>
  <si>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</si>
  <si>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</si>
  <si>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</si>
  <si>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</si>
  <si>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</si>
  <si>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</si>
  <si>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</si>
  <si>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</si>
  <si>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</si>
  <si>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</si>
  <si>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</si>
  <si>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</si>
  <si>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</si>
  <si>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</si>
  <si>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</si>
  <si>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</si>
  <si>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</si>
  <si>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</si>
  <si>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</si>
  <si>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</si>
  <si>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</si>
  <si>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</si>
  <si>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</si>
  <si>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</si>
  <si>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</si>
  <si>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</si>
  <si>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</si>
  <si>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</si>
  <si>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</si>
  <si>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</si>
  <si>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</si>
  <si>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</si>
  <si>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</si>
  <si>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</si>
  <si>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</si>
  <si>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</si>
  <si>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</si>
  <si>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</si>
  <si>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</si>
  <si>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</si>
  <si>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</si>
  <si>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</si>
  <si>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</si>
  <si>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</si>
  <si>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</si>
  <si>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</si>
  <si>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</si>
  <si>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</si>
  <si>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</si>
  <si>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</si>
  <si>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</si>
  <si>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</si>
  <si>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</si>
  <si>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</si>
  <si>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</si>
  <si>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</si>
  <si>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</si>
  <si>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</si>
  <si>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</si>
  <si>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</si>
  <si>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</si>
  <si>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</si>
  <si>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</si>
  <si>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</si>
  <si>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</si>
  <si>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</si>
  <si>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</si>
  <si>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</si>
  <si>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</si>
  <si>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</si>
  <si>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</si>
  <si>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</si>
  <si>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</si>
  <si>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</si>
  <si>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</si>
  <si>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</si>
  <si>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</si>
  <si>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</si>
  <si>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</si>
  <si>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</si>
  <si>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</si>
  <si>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</si>
  <si>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</si>
  <si>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</si>
  <si>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</si>
  <si>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</si>
  <si>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</si>
  <si>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</si>
  <si>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</si>
  <si>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</si>
  <si>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</si>
  <si>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</si>
  <si>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</si>
  <si>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</si>
  <si>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</si>
  <si>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</si>
  <si>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</si>
  <si>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</si>
  <si>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</si>
  <si>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</si>
  <si>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</si>
  <si>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</si>
  <si>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</si>
  <si>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</si>
  <si>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</si>
  <si>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</si>
  <si>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</si>
  <si>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</si>
  <si>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</si>
  <si>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</si>
  <si>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</si>
  <si>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</si>
  <si>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</si>
  <si>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</si>
  <si>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</si>
  <si>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</si>
  <si>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</si>
  <si>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</si>
  <si>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</si>
  <si>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</si>
  <si>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</si>
  <si>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</si>
  <si>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</si>
  <si>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</si>
  <si>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</si>
  <si>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</si>
  <si>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</si>
  <si>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</si>
  <si>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</si>
  <si>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</si>
  <si>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</si>
  <si>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</si>
  <si>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</si>
  <si>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</si>
  <si>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</si>
  <si>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</si>
  <si>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</si>
  <si>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</si>
  <si>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</si>
  <si>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</si>
  <si>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</si>
  <si>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</si>
  <si>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</si>
  <si>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</si>
  <si>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</si>
  <si>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</si>
  <si>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</si>
  <si>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</si>
  <si>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</si>
  <si>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</si>
  <si>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</si>
  <si>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</si>
  <si>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</si>
  <si>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</si>
  <si>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</si>
  <si>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</si>
  <si>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</si>
  <si>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</si>
  <si>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</si>
  <si>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</si>
  <si>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</si>
  <si>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</si>
  <si>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</si>
  <si>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</si>
  <si>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</si>
  <si>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</si>
  <si>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</si>
  <si>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</si>
  <si>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</si>
  <si>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</si>
  <si>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</si>
  <si>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</si>
  <si>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</si>
  <si>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</si>
  <si>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</si>
  <si>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</si>
  <si>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</si>
  <si>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</si>
  <si>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</si>
  <si>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</si>
  <si>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</si>
  <si>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</si>
  <si>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</si>
  <si>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</si>
  <si>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</si>
  <si>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</si>
  <si>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</si>
  <si>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</si>
  <si>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</si>
  <si>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</si>
  <si>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</si>
  <si>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</si>
  <si>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</si>
  <si>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</si>
  <si>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</si>
  <si>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</si>
  <si>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</si>
  <si>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</si>
  <si>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</si>
  <si>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</si>
  <si>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</si>
  <si>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</si>
  <si>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</si>
  <si>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</si>
  <si>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</si>
  <si>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</si>
  <si>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</si>
  <si>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</si>
  <si>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</si>
  <si>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</si>
  <si>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</si>
  <si>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</si>
  <si>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</si>
  <si>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</si>
  <si>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</si>
  <si>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</si>
  <si>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</si>
  <si>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</si>
  <si>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</si>
  <si>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</si>
  <si>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</si>
  <si>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</si>
  <si>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</si>
  <si>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</si>
  <si>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</si>
  <si>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</si>
  <si>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</si>
  <si>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</si>
  <si>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</si>
  <si>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</si>
  <si>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</si>
  <si>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</si>
  <si>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</si>
  <si>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</si>
  <si>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</si>
  <si>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</si>
  <si>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</si>
  <si>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</si>
  <si>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</si>
  <si>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</si>
  <si>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</si>
  <si>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</si>
  <si>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</si>
  <si>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</si>
  <si>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</si>
  <si>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</si>
  <si>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</si>
  <si>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</si>
  <si>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</si>
  <si>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</si>
  <si>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</si>
  <si>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</si>
  <si>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</si>
  <si>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</si>
  <si>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</si>
  <si>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</si>
  <si>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</si>
  <si>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</si>
  <si>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</si>
  <si>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</si>
  <si>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</si>
  <si>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</si>
  <si>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</si>
  <si>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</si>
  <si>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</si>
  <si>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</si>
  <si>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</si>
  <si>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</si>
  <si>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</si>
  <si>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</si>
  <si>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</si>
  <si>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</si>
  <si>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</si>
  <si>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</si>
  <si>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</si>
  <si>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</si>
  <si>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</si>
  <si>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</si>
  <si>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</si>
  <si>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</si>
  <si>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</si>
  <si>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</si>
  <si>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</si>
  <si>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</si>
  <si>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</si>
  <si>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</si>
  <si>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</si>
  <si>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</si>
  <si>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</si>
  <si>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</si>
  <si>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</si>
  <si>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</si>
  <si>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</si>
  <si>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</si>
  <si>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</si>
  <si>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</si>
  <si>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</si>
  <si>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</si>
  <si>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</si>
  <si>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</si>
  <si>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</si>
  <si>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</si>
  <si>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</si>
  <si>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</si>
  <si>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</si>
  <si>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</si>
  <si>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</si>
  <si>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</si>
  <si>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</si>
  <si>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</si>
  <si>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</si>
  <si>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</si>
  <si>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</si>
  <si>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</si>
  <si>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</si>
  <si>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</si>
  <si>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</si>
  <si>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</si>
  <si>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</si>
  <si>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</si>
  <si>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</si>
  <si>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</si>
  <si>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</si>
  <si>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</si>
  <si>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</si>
  <si>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</si>
  <si>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</si>
  <si>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</si>
  <si>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</si>
  <si>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</si>
  <si>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</si>
  <si>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</si>
  <si>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</si>
  <si>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</si>
  <si>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</si>
  <si>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</si>
  <si>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</si>
  <si>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</si>
  <si>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</si>
  <si>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</si>
  <si>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</si>
  <si>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</si>
  <si>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</si>
  <si>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</si>
  <si>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</si>
  <si>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</si>
  <si>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</si>
  <si>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</si>
  <si>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</si>
  <si>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</si>
  <si>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</si>
  <si>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</si>
  <si>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</si>
  <si>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</si>
  <si>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</si>
  <si>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</si>
  <si>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</si>
  <si>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</si>
  <si>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</si>
  <si>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</si>
  <si>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</si>
  <si>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</si>
  <si>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</si>
  <si>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</si>
  <si>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</si>
  <si>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</si>
  <si>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</si>
  <si>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</si>
  <si>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</si>
  <si>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</si>
  <si>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</si>
  <si>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</si>
  <si>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</si>
  <si>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</si>
  <si>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</si>
  <si>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</si>
  <si>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</si>
  <si>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</si>
  <si>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</si>
  <si>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</si>
  <si>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</si>
  <si>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</si>
  <si>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</si>
  <si>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</si>
  <si>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</si>
  <si>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</si>
  <si>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</si>
  <si>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</si>
  <si>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</si>
  <si>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</si>
  <si>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</si>
  <si>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</si>
  <si>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</si>
  <si>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</si>
  <si>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</si>
  <si>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</si>
  <si>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</si>
  <si>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</si>
  <si>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</si>
  <si>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</si>
  <si>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</si>
  <si>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</si>
  <si>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</si>
  <si>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</si>
  <si>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</si>
  <si>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</si>
  <si>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</si>
  <si>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</si>
  <si>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</si>
  <si>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</si>
  <si>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</si>
  <si>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</si>
  <si>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</si>
  <si>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</si>
  <si>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</si>
  <si>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</si>
  <si>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</si>
  <si>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</si>
  <si>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</si>
  <si>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</si>
  <si>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</si>
  <si>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</si>
  <si>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</si>
  <si>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</si>
  <si>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</si>
  <si>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</si>
  <si>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</si>
  <si>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</si>
  <si>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</si>
  <si>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</si>
  <si>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</si>
  <si>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</si>
  <si>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</si>
  <si>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</si>
  <si>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</si>
  <si>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</si>
  <si>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</si>
  <si>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</si>
  <si>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</si>
  <si>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</si>
  <si>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</si>
  <si>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</si>
  <si>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</si>
  <si>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</si>
  <si>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</si>
  <si>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</si>
  <si>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</si>
  <si>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</si>
  <si>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</si>
  <si>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</si>
  <si>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</si>
  <si>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</si>
  <si>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</si>
  <si>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</si>
  <si>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</si>
  <si>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</si>
  <si>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</si>
  <si>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</si>
  <si>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</si>
  <si>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</si>
  <si>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</si>
  <si>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</si>
  <si>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</si>
  <si>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</si>
  <si>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</si>
  <si>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</si>
  <si>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</si>
  <si>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</si>
  <si>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</si>
  <si>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</si>
  <si>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</si>
  <si>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</si>
  <si>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</si>
  <si>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</si>
  <si>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</si>
  <si>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</si>
  <si>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</si>
  <si>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</si>
  <si>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</si>
  <si>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</si>
  <si>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</si>
  <si>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</si>
  <si>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</si>
  <si>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</si>
  <si>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</si>
  <si>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</si>
  <si>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</si>
  <si>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</si>
  <si>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</si>
  <si>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</si>
  <si>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</si>
  <si>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</si>
  <si>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</si>
  <si>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</si>
  <si>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</si>
  <si>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</si>
  <si>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</si>
  <si>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</si>
  <si>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</si>
  <si>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</si>
  <si>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</si>
  <si>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</si>
  <si>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</si>
  <si>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</si>
  <si>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</si>
  <si>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</si>
  <si>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</si>
  <si>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</si>
  <si>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</si>
  <si>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</si>
  <si>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</si>
  <si>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</si>
  <si>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</si>
  <si>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</si>
  <si>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</si>
  <si>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</si>
  <si>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</si>
  <si>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</si>
  <si>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</si>
  <si>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</si>
  <si>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</si>
  <si>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</si>
  <si>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</si>
  <si>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</si>
  <si>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</si>
  <si>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</si>
  <si>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</si>
  <si>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</si>
  <si>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</si>
  <si>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</si>
  <si>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</si>
  <si>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</si>
  <si>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</si>
  <si>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</si>
  <si>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</si>
  <si>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</si>
  <si>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</si>
  <si>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</si>
  <si>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</si>
  <si>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</si>
  <si>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</si>
  <si>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</si>
  <si>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</si>
  <si>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</si>
  <si>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</si>
  <si>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</si>
  <si>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</si>
  <si>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</si>
  <si>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</si>
  <si>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</si>
  <si>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</si>
  <si>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</si>
  <si>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</si>
  <si>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</si>
  <si>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</si>
  <si>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</si>
  <si>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</si>
  <si>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</si>
  <si>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</si>
  <si>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</si>
  <si>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</si>
  <si>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</si>
  <si>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</si>
  <si>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</si>
  <si>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</si>
  <si>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</si>
  <si>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</si>
  <si>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</si>
  <si>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</si>
  <si>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</si>
  <si>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</si>
  <si>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</si>
  <si>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</si>
  <si>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</si>
  <si>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</si>
  <si>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</si>
  <si>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</si>
  <si>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</si>
  <si>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</si>
  <si>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</si>
  <si>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</si>
  <si>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</si>
  <si>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</si>
  <si>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</si>
  <si>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</si>
  <si>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</si>
  <si>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</si>
  <si>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</si>
  <si>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</si>
  <si>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</si>
  <si>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</si>
  <si>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</si>
  <si>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</si>
  <si>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</si>
  <si>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</si>
  <si>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</si>
  <si>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</si>
  <si>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</si>
  <si>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</si>
  <si>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</si>
  <si>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</si>
  <si>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</si>
  <si>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</si>
  <si>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</si>
  <si>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</si>
  <si>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</si>
  <si>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</si>
  <si>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</si>
  <si>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</si>
  <si>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</si>
  <si>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</si>
  <si>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</si>
  <si>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</si>
  <si>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</si>
  <si>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</si>
  <si>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</si>
  <si>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</si>
  <si>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</si>
  <si>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</si>
  <si>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</si>
  <si>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</si>
  <si>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</si>
  <si>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</si>
  <si>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</si>
  <si>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</si>
  <si>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</si>
  <si>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</si>
  <si>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</si>
  <si>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</si>
  <si>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</si>
  <si>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</si>
  <si>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</si>
  <si>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</si>
  <si>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</si>
  <si>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</si>
  <si>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</si>
  <si>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</si>
  <si>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</si>
  <si>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</si>
  <si>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</si>
  <si>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</si>
  <si>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</si>
  <si>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</si>
  <si>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</si>
  <si>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</si>
  <si>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</si>
  <si>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</si>
  <si>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</si>
  <si>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</si>
  <si>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</si>
  <si>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</si>
  <si>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</si>
  <si>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</si>
  <si>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</si>
  <si>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</si>
  <si>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</si>
  <si>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</si>
  <si>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</si>
  <si>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</si>
  <si>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</si>
  <si>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</si>
  <si>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</si>
  <si>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</si>
  <si>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</si>
  <si>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</si>
  <si>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</si>
  <si>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</si>
  <si>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</si>
  <si>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</si>
  <si>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</si>
  <si>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</si>
  <si>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</si>
  <si>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</si>
  <si>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</si>
  <si>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</si>
  <si>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</si>
  <si>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</si>
  <si>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</si>
  <si>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</si>
  <si>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</si>
  <si>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</si>
  <si>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</si>
  <si>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</si>
  <si>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</si>
  <si>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</si>
  <si>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</si>
  <si>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</si>
  <si>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</si>
  <si>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</si>
  <si>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</si>
  <si>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</si>
  <si>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</si>
  <si>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</si>
  <si>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</si>
  <si>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</si>
  <si>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</si>
  <si>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</si>
  <si>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</si>
  <si>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</si>
  <si>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</si>
  <si>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</si>
  <si>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</si>
  <si>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</si>
  <si>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</si>
  <si>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</si>
  <si>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</si>
  <si>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</si>
  <si>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</si>
  <si>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</si>
  <si>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</si>
  <si>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</si>
  <si>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</si>
  <si>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</si>
  <si>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</si>
  <si>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</si>
  <si>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</si>
  <si>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</si>
  <si>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</si>
  <si>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</si>
  <si>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</si>
  <si>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</si>
  <si>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</si>
  <si>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</si>
  <si>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</si>
  <si>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</si>
  <si>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</si>
  <si>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</si>
  <si>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</si>
  <si>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</si>
  <si>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</si>
  <si>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</si>
  <si>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</si>
  <si>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</si>
  <si>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</si>
  <si>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</si>
  <si>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</si>
  <si>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</si>
  <si>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</si>
  <si>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</si>
  <si>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</si>
  <si>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</si>
  <si>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</si>
  <si>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</si>
  <si>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</si>
  <si>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</si>
  <si>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</si>
  <si>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</si>
  <si>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</si>
  <si>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</si>
  <si>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</si>
  <si>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</si>
  <si>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</si>
  <si>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</si>
  <si>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</si>
  <si>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</si>
  <si>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</si>
  <si>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</si>
  <si>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</si>
  <si>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</si>
  <si>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</si>
  <si>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</si>
  <si>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</si>
  <si>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</si>
  <si>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</si>
  <si>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</si>
  <si>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</si>
  <si>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</si>
  <si>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</si>
  <si>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</si>
  <si>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</si>
  <si>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</si>
  <si>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</si>
  <si>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</si>
  <si>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</si>
  <si>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</si>
  <si>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</si>
  <si>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</si>
  <si>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</si>
  <si>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</si>
  <si>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</si>
  <si>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</si>
  <si>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</si>
  <si>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</si>
  <si>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</si>
  <si>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</si>
  <si>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</si>
  <si>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</si>
  <si>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</si>
  <si>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</si>
  <si>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</si>
  <si>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</si>
  <si>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</si>
  <si>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</si>
  <si>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</si>
  <si>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</si>
  <si>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</si>
  <si>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</si>
  <si>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</si>
  <si>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</si>
  <si>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</si>
  <si>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</si>
  <si>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</si>
  <si>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</si>
  <si>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</si>
  <si>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</si>
  <si>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</si>
  <si>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</si>
  <si>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</si>
  <si>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</si>
  <si>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</si>
  <si>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</si>
  <si>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</si>
  <si>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</si>
  <si>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</si>
  <si>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</si>
  <si>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</si>
  <si>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</si>
  <si>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</si>
  <si>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</si>
  <si>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</si>
  <si>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</si>
  <si>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</si>
  <si>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</si>
  <si>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</si>
  <si>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</si>
  <si>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</si>
  <si>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</si>
  <si>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</si>
  <si>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</si>
  <si>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</si>
  <si>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</si>
  <si>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</si>
  <si>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</si>
  <si>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</si>
  <si>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</si>
  <si>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</si>
  <si>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</si>
  <si>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</si>
  <si>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</si>
  <si>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</si>
  <si>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</si>
  <si>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</si>
  <si>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</si>
  <si>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</si>
  <si>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</si>
  <si>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</si>
  <si>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</si>
  <si>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</si>
  <si>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</si>
  <si>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</si>
  <si>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</si>
  <si>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</si>
  <si>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</si>
  <si>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</si>
  <si>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</si>
  <si>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</si>
  <si>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</si>
  <si>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</si>
  <si>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</si>
  <si>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</si>
  <si>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</si>
  <si>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</si>
  <si>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</si>
  <si>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</si>
  <si>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</si>
  <si>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</si>
  <si>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</si>
  <si>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</si>
  <si>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</si>
  <si>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</si>
  <si>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</si>
  <si>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</si>
  <si>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</si>
  <si>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</si>
  <si>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</si>
  <si>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</si>
  <si>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</si>
  <si>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</si>
  <si>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</si>
  <si>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</si>
  <si>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</si>
  <si>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</si>
  <si>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</si>
  <si>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</si>
  <si>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</si>
  <si>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</si>
  <si>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</si>
  <si>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</si>
  <si>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</si>
  <si>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</si>
  <si>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</si>
  <si>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</si>
  <si>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</si>
  <si>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</si>
  <si>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</si>
  <si>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</si>
  <si>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</si>
  <si>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</si>
  <si>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</si>
  <si>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</si>
  <si>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</si>
  <si>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</si>
  <si>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</si>
  <si>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</si>
  <si>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</si>
  <si>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</si>
  <si>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</si>
  <si>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</si>
  <si>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</si>
  <si>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</si>
  <si>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</si>
  <si>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</si>
  <si>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</si>
  <si>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</si>
  <si>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</si>
  <si>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</si>
  <si>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</si>
  <si>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</si>
  <si>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</si>
  <si>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</si>
  <si>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</si>
  <si>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</si>
  <si>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</si>
  <si>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</si>
  <si>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</si>
  <si>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</si>
  <si>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</si>
  <si>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</si>
  <si>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</si>
  <si>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</si>
  <si>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</si>
  <si>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</si>
  <si>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</si>
  <si>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</si>
  <si>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</si>
  <si>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</si>
  <si>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</si>
  <si>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</si>
  <si>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</si>
  <si>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</si>
  <si>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</si>
  <si>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</si>
  <si>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</si>
  <si>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</si>
  <si>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</si>
  <si>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</si>
  <si>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</si>
  <si>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</si>
  <si>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</si>
  <si>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</si>
  <si>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</si>
  <si>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</si>
  <si>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</si>
  <si>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</si>
  <si>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</si>
  <si>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</si>
  <si>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</si>
  <si>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</si>
  <si>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</si>
  <si>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</si>
  <si>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</si>
  <si>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</si>
  <si>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</si>
  <si>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</si>
  <si>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</si>
  <si>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</si>
  <si>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</si>
  <si>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</si>
  <si>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</si>
  <si>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</si>
  <si>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</si>
  <si>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</si>
  <si>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</si>
  <si>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</si>
  <si>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</si>
  <si>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</si>
  <si>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</si>
  <si>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</si>
  <si>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</si>
  <si>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</si>
  <si>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</si>
  <si>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</si>
  <si>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</si>
  <si>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</si>
  <si>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</si>
  <si>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</si>
  <si>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</si>
  <si>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</si>
  <si>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</si>
  <si>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</si>
  <si>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</si>
  <si>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</si>
  <si>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</si>
  <si>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</si>
  <si>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</si>
  <si>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</si>
  <si>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</si>
  <si>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</si>
  <si>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</si>
  <si>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</si>
  <si>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</si>
  <si>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</si>
  <si>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</si>
  <si>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</si>
  <si>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</si>
  <si>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</si>
  <si>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</si>
  <si>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</si>
  <si>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</si>
  <si>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</si>
  <si>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</si>
  <si>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</si>
  <si>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</si>
  <si>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</si>
  <si>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</si>
  <si>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</si>
  <si>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</si>
  <si>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</si>
  <si>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</si>
  <si>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</si>
  <si>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</si>
  <si>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</si>
  <si>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</si>
  <si>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</si>
  <si>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</si>
  <si>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</si>
  <si>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</si>
  <si>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</si>
  <si>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</si>
  <si>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</si>
  <si>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</si>
  <si>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</si>
  <si>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</si>
  <si>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</si>
  <si>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</si>
  <si>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</si>
  <si>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</si>
  <si>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</si>
  <si>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</si>
  <si>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</si>
  <si>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</si>
  <si>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</si>
  <si>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</si>
  <si>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</si>
  <si>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</si>
  <si>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</si>
  <si>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</si>
  <si>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</si>
  <si>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</si>
  <si>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</si>
  <si>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</si>
  <si>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</si>
  <si>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</si>
  <si>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</si>
  <si>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</si>
  <si>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</si>
  <si>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</si>
  <si>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</si>
  <si>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</si>
  <si>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</si>
  <si>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</si>
  <si>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</si>
  <si>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</si>
  <si>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</si>
  <si>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</si>
  <si>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</si>
  <si>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</si>
  <si>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</si>
  <si>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</si>
  <si>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</si>
  <si>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</si>
  <si>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</si>
  <si>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</si>
  <si>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</si>
  <si>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</si>
  <si>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</si>
  <si>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</si>
  <si>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</si>
  <si>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</si>
  <si>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</si>
  <si>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</si>
  <si>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</si>
  <si>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</si>
  <si>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</si>
  <si>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</si>
  <si>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</si>
  <si>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</si>
  <si>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</si>
  <si>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</si>
  <si>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</si>
  <si>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</si>
  <si>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</si>
  <si>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</si>
  <si>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</si>
  <si>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</si>
  <si>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</si>
  <si>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</si>
  <si>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</si>
  <si>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</si>
  <si>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</si>
  <si>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</si>
  <si>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</si>
  <si>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</si>
  <si>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</si>
  <si>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</si>
  <si>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</si>
  <si>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</si>
  <si>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</si>
  <si>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</si>
  <si>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</si>
  <si>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</si>
  <si>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</si>
  <si>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</si>
  <si>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</si>
  <si>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</si>
  <si>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</si>
  <si>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</si>
  <si>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</si>
  <si>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</si>
  <si>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</si>
  <si>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</si>
  <si>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</si>
  <si>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</si>
  <si>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</si>
  <si>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</si>
  <si>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</si>
  <si>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</si>
  <si>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</si>
  <si>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</si>
  <si>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</si>
  <si>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</si>
  <si>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</si>
  <si>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</si>
  <si>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</si>
  <si>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</si>
  <si>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</si>
  <si>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</si>
  <si>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</si>
  <si>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</si>
  <si>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</si>
  <si>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</si>
  <si>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</si>
  <si>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</si>
  <si>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</si>
  <si>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</si>
  <si>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</si>
  <si>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</si>
  <si>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</si>
  <si>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</si>
  <si>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</si>
  <si>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</si>
  <si>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</si>
  <si>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</si>
  <si>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</si>
  <si>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</si>
  <si>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</si>
  <si>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</si>
  <si>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</si>
  <si>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</si>
  <si>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</si>
  <si>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</si>
  <si>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</si>
  <si>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</si>
  <si>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</si>
  <si>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</si>
  <si>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</si>
  <si>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</si>
  <si>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</si>
  <si>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</si>
  <si>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</si>
  <si>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</si>
  <si>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</si>
  <si>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</si>
  <si>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</si>
  <si>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</si>
  <si>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</si>
  <si>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</si>
  <si>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</si>
  <si>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</si>
  <si>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</si>
  <si>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</si>
  <si>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</si>
  <si>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</si>
  <si>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</si>
  <si>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</si>
  <si>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</si>
  <si>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</si>
  <si>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</si>
  <si>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</si>
  <si>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</si>
  <si>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</si>
  <si>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</si>
  <si>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</si>
  <si>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</si>
  <si>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</si>
  <si>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</si>
  <si>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</si>
  <si>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</si>
  <si>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</si>
  <si>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</si>
  <si>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</si>
  <si>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</si>
  <si>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</si>
  <si>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</si>
  <si>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</si>
  <si>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</si>
  <si>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</si>
  <si>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</si>
  <si>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</si>
  <si>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</si>
  <si>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</si>
  <si>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</si>
  <si>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</si>
  <si>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</si>
  <si>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</si>
  <si>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</si>
  <si>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</si>
  <si>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</si>
  <si>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</si>
  <si>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</si>
  <si>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</si>
  <si>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</si>
  <si>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</si>
  <si>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</si>
  <si>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</si>
  <si>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</si>
  <si>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</si>
  <si>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</si>
  <si>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</si>
  <si>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</si>
  <si>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</si>
  <si>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</si>
  <si>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</si>
  <si>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</si>
  <si>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</si>
  <si>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</si>
  <si>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</si>
  <si>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</si>
  <si>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</si>
  <si>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</si>
  <si>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</si>
  <si>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</si>
  <si>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</si>
  <si>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</si>
  <si>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</si>
  <si>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</si>
  <si>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</si>
  <si>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</si>
  <si>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</si>
  <si>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</si>
  <si>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</si>
  <si>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</si>
  <si>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</si>
  <si>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</si>
  <si>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</si>
  <si>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</si>
  <si>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</si>
  <si>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</si>
  <si>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</si>
  <si>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</si>
  <si>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</si>
  <si>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</si>
  <si>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</si>
  <si>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</si>
  <si>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</si>
  <si>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</si>
  <si>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</si>
  <si>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</si>
  <si>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</si>
  <si>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</si>
  <si>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</si>
  <si>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</si>
  <si>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</si>
  <si>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</si>
  <si>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</si>
  <si>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</si>
  <si>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</si>
  <si>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</si>
  <si>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</si>
  <si>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</si>
  <si>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</si>
  <si>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</si>
  <si>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</si>
  <si>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</si>
  <si>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</si>
  <si>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</si>
  <si>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</si>
  <si>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</si>
  <si>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</si>
  <si>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</si>
  <si>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</si>
  <si>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</si>
  <si>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</si>
  <si>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</si>
  <si>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</si>
  <si>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</si>
  <si>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</si>
  <si>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</si>
  <si>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</si>
  <si>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</si>
  <si>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</si>
  <si>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</si>
  <si>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</si>
  <si>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</si>
  <si>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</si>
  <si>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</si>
  <si>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</si>
  <si>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</si>
  <si>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</si>
  <si>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</si>
  <si>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</si>
  <si>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</si>
  <si>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</si>
  <si>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</si>
  <si>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</si>
  <si>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</si>
  <si>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</si>
  <si>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</si>
  <si>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</si>
  <si>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</si>
  <si>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</si>
  <si>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</si>
  <si>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</si>
  <si>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</si>
  <si>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</si>
  <si>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</si>
  <si>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</si>
  <si>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</si>
  <si>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</si>
  <si>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</si>
  <si>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</si>
  <si>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</si>
  <si>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</si>
  <si>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</si>
  <si>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</si>
  <si>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</si>
  <si>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</si>
  <si>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</si>
  <si>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</si>
  <si>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</si>
  <si>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</si>
  <si>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</si>
  <si>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</si>
  <si>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</si>
  <si>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</si>
  <si>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</si>
  <si>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</si>
  <si>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</si>
  <si>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</si>
  <si>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</si>
  <si>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</si>
  <si>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</si>
  <si>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</si>
  <si>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</si>
  <si>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</si>
  <si>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</si>
  <si>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</si>
  <si>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</si>
  <si>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</si>
  <si>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</si>
  <si>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</si>
  <si>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</si>
  <si>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</si>
  <si>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</si>
  <si>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</si>
  <si>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</si>
  <si>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</si>
  <si>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</si>
  <si>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</si>
  <si>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</si>
  <si>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</si>
  <si>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</si>
  <si>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</si>
  <si>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</si>
  <si>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</si>
  <si>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</si>
  <si>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</si>
  <si>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</si>
  <si>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</si>
  <si>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</si>
  <si>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</si>
  <si>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</si>
  <si>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</si>
  <si>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</si>
  <si>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</si>
  <si>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</si>
  <si>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</si>
  <si>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</si>
  <si>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</si>
  <si>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</si>
  <si>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</si>
  <si>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</si>
  <si>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</si>
  <si>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</si>
  <si>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</si>
  <si>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</si>
  <si>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</si>
  <si>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</si>
  <si>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</si>
  <si>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</si>
  <si>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</si>
  <si>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</si>
  <si>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</si>
  <si>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</si>
  <si>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</si>
  <si>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</si>
  <si>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</si>
  <si>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</si>
  <si>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</si>
  <si>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</si>
  <si>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</si>
  <si>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</si>
  <si>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</si>
  <si>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</si>
  <si>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</si>
  <si>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</si>
  <si>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</si>
  <si>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</si>
  <si>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</si>
  <si>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</si>
  <si>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</si>
  <si>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</si>
  <si>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</si>
  <si>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</si>
  <si>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</si>
  <si>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</si>
  <si>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</si>
  <si>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</si>
  <si>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</si>
  <si>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</si>
  <si>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</si>
  <si>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</si>
  <si>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</si>
  <si>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</si>
  <si>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</si>
  <si>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</si>
  <si>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</si>
  <si>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</si>
  <si>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</si>
  <si>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</si>
  <si>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</si>
  <si>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</si>
  <si>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</si>
  <si>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</si>
  <si>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</si>
  <si>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</si>
  <si>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</si>
  <si>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</si>
  <si>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</si>
  <si>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</si>
  <si>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</si>
  <si>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</si>
  <si>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</si>
  <si>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</si>
  <si>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</si>
  <si>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</si>
  <si>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</si>
  <si>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</si>
  <si>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</si>
  <si>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</si>
  <si>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</si>
  <si>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</si>
  <si>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</si>
  <si>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</si>
  <si>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</si>
  <si>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</si>
  <si>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</si>
  <si>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</si>
  <si>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</si>
  <si>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</si>
  <si>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</si>
  <si>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</si>
  <si>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</si>
  <si>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</si>
  <si>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</si>
  <si>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</si>
  <si>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</si>
  <si>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</si>
  <si>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</si>
  <si>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</si>
  <si>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</si>
  <si>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</si>
  <si>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</si>
  <si>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</si>
  <si>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</si>
  <si>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</si>
  <si>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</si>
  <si>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</si>
  <si>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</si>
  <si>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</si>
  <si>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</si>
  <si>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</si>
  <si>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</si>
  <si>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</si>
  <si>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</si>
  <si>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</si>
  <si>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</si>
  <si>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</si>
  <si>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</si>
  <si>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</si>
  <si>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</si>
  <si>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</si>
  <si>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</si>
  <si>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</si>
  <si>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</si>
  <si>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</si>
  <si>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</si>
  <si>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</si>
  <si>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</si>
  <si>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</si>
  <si>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</si>
  <si>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</si>
  <si>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</si>
  <si>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</si>
  <si>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</si>
  <si>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</si>
  <si>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</si>
  <si>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</si>
  <si>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</si>
  <si>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</si>
  <si>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</si>
  <si>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</si>
  <si>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</si>
  <si>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</si>
  <si>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</si>
  <si>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</si>
  <si>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</si>
  <si>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</si>
  <si>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</si>
  <si>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</si>
  <si>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</si>
  <si>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</si>
  <si>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</si>
  <si>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</si>
  <si>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</si>
  <si>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</si>
  <si>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</si>
  <si>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</si>
  <si>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</si>
  <si>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</si>
  <si>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</si>
  <si>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</si>
  <si>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</si>
  <si>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</si>
  <si>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</si>
  <si>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</si>
  <si>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</si>
  <si>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</si>
  <si>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</si>
  <si>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</si>
  <si>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</si>
  <si>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</si>
  <si>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</si>
  <si>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</si>
  <si>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</si>
  <si>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</si>
  <si>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</si>
  <si>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</si>
  <si>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</si>
  <si>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</si>
  <si>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</si>
  <si>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</si>
  <si>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</si>
  <si>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</si>
  <si>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</si>
  <si>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</si>
  <si>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</si>
  <si>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</si>
  <si>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</si>
  <si>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</si>
  <si>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</si>
  <si>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</si>
  <si>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</si>
  <si>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</si>
  <si>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</si>
  <si>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</si>
  <si>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</si>
  <si>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</si>
  <si>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</si>
  <si>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</si>
  <si>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</si>
  <si>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</si>
  <si>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</si>
  <si>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</si>
  <si>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</si>
  <si>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</si>
  <si>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</si>
  <si>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</si>
  <si>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</si>
  <si>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</si>
  <si>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</si>
  <si>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</si>
  <si>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</si>
  <si>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</si>
  <si>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</si>
  <si>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</si>
  <si>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</si>
  <si>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</si>
  <si>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</si>
  <si>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</si>
  <si>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</si>
  <si>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</si>
  <si>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</si>
  <si>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</si>
  <si>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</si>
  <si>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</si>
  <si>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</si>
  <si>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</si>
  <si>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</si>
  <si>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</si>
  <si>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</si>
  <si>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</si>
  <si>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</si>
  <si>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</si>
  <si>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</si>
  <si>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</si>
  <si>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</si>
  <si>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</si>
  <si>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</si>
  <si>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</si>
  <si>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</si>
  <si>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</si>
  <si>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</si>
  <si>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</si>
  <si>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</si>
  <si>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</si>
  <si>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</si>
  <si>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</si>
  <si>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</si>
  <si>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</si>
  <si>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</si>
  <si>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</si>
  <si>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</si>
  <si>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</si>
  <si>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</si>
  <si>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</si>
  <si>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</si>
  <si>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</si>
  <si>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</si>
  <si>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</si>
  <si>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</si>
  <si>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</si>
  <si>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</si>
  <si>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</si>
  <si>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</si>
  <si>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</si>
  <si>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</si>
  <si>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</si>
  <si>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</si>
  <si>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</si>
  <si>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</si>
  <si>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</si>
  <si>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</si>
  <si>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</si>
  <si>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</si>
  <si>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</si>
  <si>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</si>
  <si>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</si>
  <si>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</si>
  <si>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</si>
  <si>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</si>
  <si>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</si>
  <si>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</si>
  <si>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</si>
  <si>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</si>
  <si>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</si>
  <si>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</si>
  <si>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</si>
  <si>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</si>
  <si>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</si>
  <si>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</si>
  <si>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</si>
  <si>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</si>
  <si>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</si>
  <si>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</si>
  <si>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</si>
  <si>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</si>
  <si>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</si>
  <si>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</si>
  <si>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</si>
  <si>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</si>
  <si>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</si>
  <si>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</si>
  <si>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</si>
  <si>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</si>
  <si>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</si>
  <si>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</si>
  <si>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</si>
  <si>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</si>
  <si>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</si>
  <si>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</si>
  <si>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</si>
  <si>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</si>
  <si>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</si>
  <si>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</si>
  <si>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</si>
  <si>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</si>
  <si>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</si>
  <si>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</si>
  <si>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</si>
  <si>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</si>
  <si>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</si>
  <si>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</si>
  <si>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</si>
  <si>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</si>
  <si>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</si>
  <si>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</si>
  <si>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</si>
  <si>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</si>
  <si>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</si>
  <si>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</si>
  <si>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</si>
  <si>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</si>
  <si>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</si>
  <si>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</si>
  <si>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</si>
  <si>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</si>
  <si>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</si>
  <si>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</si>
  <si>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</si>
  <si>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</si>
  <si>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</si>
  <si>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</si>
  <si>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</si>
  <si>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</si>
  <si>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</si>
  <si>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</si>
  <si>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</si>
  <si>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</si>
  <si>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</si>
  <si>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</si>
  <si>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</si>
  <si>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</si>
  <si>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</si>
  <si>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</si>
  <si>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</si>
  <si>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</si>
  <si>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</si>
  <si>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</si>
  <si>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</si>
  <si>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</si>
  <si>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</si>
  <si>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</si>
  <si>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</si>
  <si>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</si>
  <si>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</si>
  <si>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</si>
  <si>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</si>
  <si>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</si>
  <si>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</si>
  <si>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</si>
  <si>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</si>
  <si>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</si>
  <si>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</si>
  <si>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</si>
  <si>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</si>
  <si>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</si>
  <si>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</si>
  <si>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</si>
  <si>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</si>
  <si>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</si>
  <si>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</si>
  <si>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</si>
  <si>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</si>
  <si>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</si>
  <si>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</si>
  <si>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</si>
  <si>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</si>
  <si>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</si>
  <si>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</si>
  <si>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</si>
  <si>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</si>
  <si>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</si>
  <si>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</si>
  <si>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</si>
  <si>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</si>
  <si>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</si>
  <si>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</si>
  <si>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</si>
  <si>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</si>
  <si>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</si>
  <si>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</si>
  <si>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</si>
  <si>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</si>
  <si>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</si>
  <si>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</si>
  <si>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</si>
  <si>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</si>
  <si>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</si>
  <si>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</si>
  <si>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</si>
  <si>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</si>
  <si>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</si>
  <si>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</si>
  <si>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</si>
  <si>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</si>
  <si>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</si>
  <si>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</si>
  <si>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</si>
  <si>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</si>
  <si>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</si>
  <si>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</si>
  <si>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</si>
  <si>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</si>
  <si>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</si>
  <si>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</si>
  <si>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</si>
  <si>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</si>
  <si>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</si>
  <si>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</si>
  <si>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</si>
  <si>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</si>
  <si>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</si>
  <si>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</si>
  <si>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</si>
  <si>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</si>
  <si>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</si>
  <si>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</si>
  <si>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</si>
  <si>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</si>
  <si>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</si>
  <si>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</si>
  <si>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</si>
  <si>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</si>
  <si>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</si>
  <si>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</si>
  <si>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</si>
  <si>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</si>
  <si>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</si>
  <si>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</si>
  <si>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</si>
  <si>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</si>
  <si>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</si>
  <si>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</si>
  <si>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</si>
  <si>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</si>
  <si>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</si>
  <si>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</si>
  <si>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</si>
  <si>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</si>
  <si>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</si>
  <si>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</si>
  <si>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</si>
  <si>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</si>
  <si>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</si>
  <si>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</si>
  <si>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</si>
  <si>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</si>
  <si>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</si>
  <si>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</si>
  <si>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</si>
  <si>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</si>
  <si>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</si>
  <si>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</si>
  <si>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</si>
  <si>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</si>
  <si>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</si>
  <si>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</si>
  <si>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</si>
  <si>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</si>
  <si>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</si>
  <si>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</si>
  <si>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</si>
  <si>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</si>
  <si>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</si>
  <si>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</si>
  <si>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</si>
  <si>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</si>
  <si>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</si>
  <si>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</si>
  <si>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</si>
  <si>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</si>
  <si>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</si>
  <si>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</si>
  <si>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</si>
  <si>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</si>
  <si>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</si>
  <si>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</si>
  <si>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</si>
  <si>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</si>
  <si>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</si>
  <si>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</si>
  <si>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</si>
  <si>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</si>
  <si>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</si>
  <si>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</si>
  <si>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</si>
  <si>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</si>
  <si>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</si>
  <si>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</si>
  <si>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</si>
  <si>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</si>
  <si>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</si>
  <si>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</si>
  <si>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</si>
  <si>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</si>
  <si>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</si>
  <si>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</si>
  <si>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</si>
  <si>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</si>
  <si>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</si>
  <si>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</si>
  <si>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</si>
  <si>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</si>
  <si>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</si>
  <si>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</si>
  <si>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</si>
  <si>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</si>
  <si>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</si>
  <si>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</si>
  <si>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</si>
  <si>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</si>
  <si>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</si>
  <si>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</si>
  <si>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</si>
  <si>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</si>
  <si>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</si>
  <si>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</si>
  <si>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</si>
  <si>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</si>
  <si>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</si>
  <si>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</si>
  <si>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</si>
  <si>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</si>
  <si>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</si>
  <si>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</si>
  <si>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</si>
  <si>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</si>
  <si>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</si>
  <si>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</si>
  <si>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</si>
  <si>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</si>
  <si>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</si>
  <si>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</si>
  <si>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</si>
  <si>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</si>
  <si>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</si>
  <si>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</si>
  <si>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</si>
  <si>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</si>
  <si>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</si>
  <si>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</si>
  <si>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</si>
  <si>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</si>
  <si>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</si>
  <si>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</si>
  <si>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</si>
  <si>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</si>
  <si>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</si>
  <si>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</si>
  <si>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</si>
  <si>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</si>
  <si>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</si>
  <si>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</si>
  <si>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</si>
  <si>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</si>
  <si>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</si>
  <si>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</si>
  <si>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</si>
  <si>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</si>
  <si>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</si>
  <si>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</si>
  <si>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</si>
  <si>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</si>
  <si>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</si>
  <si>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</si>
  <si>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</si>
  <si>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</si>
  <si>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</si>
  <si>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</si>
  <si>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</si>
  <si>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</si>
  <si>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</si>
  <si>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</si>
  <si>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</si>
  <si>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</si>
  <si>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</si>
  <si>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</si>
  <si>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</si>
  <si>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</si>
  <si>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</si>
  <si>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</si>
  <si>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</si>
  <si>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</si>
  <si>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</si>
  <si>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</si>
  <si>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</si>
  <si>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</si>
  <si>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</si>
  <si>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</si>
  <si>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</si>
  <si>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</si>
  <si>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</si>
  <si>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</si>
  <si>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</si>
  <si>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</si>
  <si>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</si>
  <si>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</si>
  <si>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</si>
  <si>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</si>
  <si>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</si>
  <si>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</si>
  <si>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</si>
  <si>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</si>
  <si>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</si>
  <si>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</si>
  <si>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</si>
  <si>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</si>
  <si>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</si>
  <si>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</si>
  <si>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</si>
  <si>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</si>
  <si>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</si>
  <si>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</si>
  <si>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</si>
  <si>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</si>
  <si>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</si>
  <si>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</si>
  <si>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</si>
  <si>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</si>
  <si>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</si>
  <si>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</si>
  <si>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</si>
  <si>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</si>
  <si>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</si>
  <si>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</si>
  <si>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</si>
  <si>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</si>
  <si>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</si>
  <si>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</si>
  <si>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</si>
  <si>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</si>
  <si>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</si>
  <si>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</si>
  <si>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</si>
  <si>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</si>
  <si>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</si>
  <si>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</si>
  <si>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</si>
  <si>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</si>
  <si>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</si>
  <si>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</si>
  <si>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</si>
  <si>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</si>
  <si>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</si>
  <si>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</si>
  <si>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</si>
  <si>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</si>
  <si>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</si>
  <si>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</si>
  <si>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</si>
  <si>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</si>
  <si>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</si>
  <si>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</si>
  <si>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</si>
  <si>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</si>
  <si>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</si>
  <si>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</si>
  <si>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</si>
  <si>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</si>
  <si>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</si>
  <si>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</si>
  <si>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</si>
  <si>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</si>
  <si>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</si>
  <si>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</si>
  <si>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</si>
  <si>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</si>
  <si>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</si>
  <si>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</si>
  <si>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</si>
  <si>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</si>
  <si>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</si>
  <si>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</si>
  <si>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</si>
  <si>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</si>
  <si>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</si>
  <si>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</si>
  <si>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</si>
  <si>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</si>
  <si>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</si>
  <si>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</si>
  <si>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</si>
  <si>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</si>
  <si>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</si>
  <si>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</si>
  <si>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</si>
  <si>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</si>
  <si>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</si>
  <si>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</si>
  <si>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</si>
  <si>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</si>
  <si>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</si>
  <si>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</si>
  <si>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</si>
  <si>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</si>
  <si>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</si>
  <si>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</si>
  <si>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</si>
  <si>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</si>
  <si>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</si>
  <si>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</si>
  <si>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</si>
  <si>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</si>
  <si>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</si>
  <si>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</si>
  <si>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</si>
  <si>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</si>
  <si>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</si>
  <si>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</si>
  <si>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</si>
  <si>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</si>
  <si>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</si>
  <si>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</si>
  <si>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</si>
  <si>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</si>
  <si>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</si>
  <si>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</si>
  <si>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</si>
  <si>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</si>
  <si>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</si>
  <si>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</si>
  <si>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</si>
  <si>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</si>
  <si>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</si>
  <si>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</si>
  <si>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</si>
  <si>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</si>
  <si>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</si>
  <si>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</si>
  <si>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</si>
  <si>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</si>
  <si>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</si>
  <si>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</si>
  <si>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</si>
  <si>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</si>
  <si>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</si>
  <si>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</si>
  <si>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</si>
  <si>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</si>
  <si>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</si>
  <si>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</si>
  <si>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</si>
  <si>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</si>
  <si>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</si>
  <si>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</si>
  <si>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</si>
  <si>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</si>
  <si>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</si>
  <si>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</si>
  <si>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</si>
  <si>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</si>
  <si>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</si>
  <si>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</si>
  <si>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</si>
  <si>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</si>
  <si>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</si>
  <si>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</si>
  <si>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</si>
  <si>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</si>
  <si>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</si>
  <si>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</si>
  <si>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</si>
  <si>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</si>
  <si>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</si>
  <si>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</si>
  <si>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</si>
  <si>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</si>
  <si>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</si>
  <si>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</si>
  <si>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</si>
  <si>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</si>
  <si>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</si>
  <si>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</si>
  <si>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</si>
  <si>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</si>
  <si>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</si>
  <si>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</si>
  <si>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</si>
  <si>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</si>
  <si>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</si>
  <si>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</si>
  <si>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</si>
  <si>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</si>
  <si>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</si>
  <si>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</si>
  <si>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</si>
  <si>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</si>
  <si>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</si>
  <si>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</si>
  <si>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</si>
  <si>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</si>
  <si>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</si>
  <si>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</si>
  <si>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</si>
  <si>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</si>
  <si>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</si>
  <si>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</si>
  <si>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</si>
  <si>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</si>
  <si>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</si>
  <si>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</si>
  <si>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</si>
  <si>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</si>
  <si>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</si>
  <si>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</si>
  <si>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</si>
  <si>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</si>
  <si>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</si>
  <si>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</si>
  <si>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</si>
  <si>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</si>
  <si>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</si>
  <si>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</si>
  <si>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</si>
  <si>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</si>
  <si>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</si>
  <si>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</si>
  <si>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</si>
  <si>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</si>
  <si>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</si>
  <si>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</si>
  <si>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</si>
  <si>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</si>
  <si>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</si>
  <si>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</si>
  <si>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</si>
  <si>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</si>
  <si>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</si>
  <si>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</si>
  <si>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</si>
  <si>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</si>
  <si>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</si>
  <si>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</si>
  <si>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</si>
  <si>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</si>
  <si>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</si>
  <si>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</si>
  <si>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</si>
  <si>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</si>
  <si>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</si>
  <si>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</si>
  <si>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</si>
  <si>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</si>
  <si>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</si>
  <si>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</si>
  <si>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</si>
  <si>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</si>
  <si>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</si>
  <si>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</si>
  <si>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</si>
  <si>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</si>
  <si>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</si>
  <si>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</si>
  <si>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</si>
  <si>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</si>
  <si>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</si>
  <si>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</si>
  <si>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</si>
  <si>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</si>
  <si>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</si>
  <si>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</si>
  <si>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</si>
  <si>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</si>
  <si>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</si>
  <si>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</si>
  <si>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</si>
  <si>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</si>
  <si>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</si>
  <si>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</si>
  <si>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</si>
  <si>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</si>
  <si>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</si>
  <si>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</si>
  <si>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</si>
  <si>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</si>
  <si>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</si>
  <si>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</si>
  <si>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</si>
  <si>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</si>
  <si>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</si>
  <si>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</si>
  <si>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</si>
  <si>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</si>
  <si>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</si>
  <si>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</si>
  <si>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</si>
  <si>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</si>
  <si>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</si>
  <si>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</si>
  <si>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</si>
  <si>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</si>
  <si>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</si>
  <si>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</si>
  <si>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</si>
  <si>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</si>
  <si>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</si>
  <si>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</si>
  <si>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</si>
  <si>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</si>
  <si>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</si>
  <si>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</si>
  <si>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</si>
  <si>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</si>
  <si>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</si>
  <si>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</si>
  <si>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</si>
  <si>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</si>
  <si>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</si>
  <si>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</si>
  <si>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</si>
  <si>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</si>
  <si>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</si>
  <si>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</si>
  <si>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</si>
  <si>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</si>
  <si>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</si>
  <si>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</si>
  <si>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</si>
  <si>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</si>
  <si>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</si>
  <si>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</si>
  <si>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</si>
  <si>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</si>
  <si>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</si>
  <si>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</si>
  <si>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</si>
  <si>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</si>
  <si>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</si>
  <si>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</si>
  <si>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</si>
  <si>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</si>
  <si>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</si>
  <si>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</si>
  <si>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</si>
  <si>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</si>
  <si>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</si>
  <si>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</si>
  <si>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</si>
  <si>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</si>
  <si>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</si>
  <si>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</si>
  <si>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</si>
  <si>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</si>
  <si>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</si>
  <si>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</si>
  <si>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</si>
  <si>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</si>
  <si>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</si>
  <si>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</si>
  <si>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</si>
  <si>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</si>
  <si>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</si>
  <si>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</si>
  <si>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</si>
  <si>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</si>
  <si>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</si>
  <si>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</si>
  <si>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</si>
  <si>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</si>
  <si>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</si>
  <si>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</si>
  <si>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</si>
  <si>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</si>
  <si>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</si>
  <si>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</si>
  <si>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</si>
  <si>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</si>
  <si>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</si>
  <si>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</si>
  <si>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</si>
  <si>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</si>
  <si>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</si>
  <si>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</si>
  <si>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</si>
  <si>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</si>
  <si>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</si>
  <si>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</si>
  <si>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</si>
  <si>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</si>
  <si>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</si>
  <si>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</si>
  <si>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</si>
  <si>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</si>
  <si>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</si>
  <si>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</si>
  <si>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</si>
  <si>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</si>
  <si>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</si>
  <si>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</si>
  <si>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</si>
  <si>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</si>
  <si>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</si>
  <si>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</si>
  <si>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</si>
  <si>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</si>
  <si>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</si>
  <si>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</si>
  <si>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</si>
  <si>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</si>
  <si>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</si>
  <si>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</si>
  <si>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</si>
  <si>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</si>
  <si>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</si>
  <si>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</si>
  <si>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</si>
  <si>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</si>
  <si>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</si>
  <si>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</si>
  <si>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</si>
  <si>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</si>
  <si>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</si>
  <si>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</si>
  <si>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</si>
  <si>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</si>
  <si>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</si>
  <si>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</si>
  <si>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</si>
  <si>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</si>
  <si>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</si>
  <si>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</si>
  <si>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</si>
  <si>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</si>
  <si>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</si>
  <si>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</si>
  <si>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</si>
  <si>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</si>
  <si>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</si>
  <si>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</si>
  <si>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</si>
  <si>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</si>
  <si>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</si>
  <si>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</si>
  <si>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</si>
  <si>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</si>
  <si>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</si>
  <si>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</si>
  <si>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</si>
  <si>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</si>
  <si>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</si>
  <si>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</si>
  <si>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</si>
  <si>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</si>
  <si>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</si>
  <si>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</si>
  <si>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</si>
  <si>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</si>
  <si>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</si>
  <si>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</si>
  <si>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</si>
  <si>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</si>
  <si>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</si>
  <si>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</si>
  <si>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</si>
  <si>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</si>
  <si>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</si>
  <si>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</si>
  <si>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</si>
  <si>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</si>
  <si>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</si>
  <si>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</si>
  <si>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</si>
  <si>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</si>
  <si>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</si>
  <si>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</si>
  <si>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</si>
  <si>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</si>
  <si>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</si>
  <si>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</si>
  <si>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</si>
  <si>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</si>
  <si>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</si>
  <si>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</si>
  <si>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</si>
  <si>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</si>
  <si>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</si>
  <si>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</si>
  <si>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</si>
  <si>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</si>
  <si>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</si>
  <si>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</si>
  <si>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</si>
  <si>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</si>
  <si>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</si>
  <si>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</si>
  <si>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</si>
  <si>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</si>
  <si>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</si>
  <si>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</si>
  <si>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</si>
  <si>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</si>
  <si>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</si>
  <si>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</si>
  <si>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</si>
  <si>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</si>
  <si>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</si>
  <si>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</si>
  <si>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</si>
  <si>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</si>
  <si>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</si>
  <si>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</si>
  <si>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</si>
  <si>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</si>
  <si>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</si>
  <si>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</si>
  <si>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</si>
  <si>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</si>
  <si>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</si>
  <si>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</si>
  <si>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</si>
  <si>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</si>
  <si>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</si>
  <si>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</si>
  <si>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</si>
  <si>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</si>
  <si>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</si>
  <si>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</si>
  <si>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</si>
  <si>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</si>
  <si>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</si>
  <si>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</si>
  <si>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</si>
  <si>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</si>
  <si>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</si>
  <si>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</si>
  <si>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</si>
  <si>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</si>
  <si>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</si>
  <si>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</si>
  <si>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</si>
  <si>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</si>
  <si>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</si>
  <si>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</si>
  <si>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</si>
  <si>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</si>
  <si>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</si>
  <si>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</si>
  <si>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</si>
  <si>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</si>
  <si>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</si>
  <si>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</si>
  <si>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</si>
  <si>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</si>
  <si>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</si>
  <si>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</si>
  <si>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</si>
  <si>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</si>
  <si>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</si>
  <si>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</si>
  <si>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</si>
  <si>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</si>
  <si>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</si>
  <si>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</si>
  <si>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</si>
  <si>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</si>
  <si>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</si>
  <si>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</si>
  <si>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</si>
  <si>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</si>
  <si>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</si>
  <si>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</si>
  <si>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</si>
  <si>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</si>
  <si>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</si>
  <si>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</si>
  <si>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</si>
  <si>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</si>
  <si>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</si>
  <si>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</si>
  <si>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</si>
  <si>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</si>
  <si>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</si>
  <si>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</si>
  <si>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</si>
  <si>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</si>
  <si>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</si>
  <si>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</si>
  <si>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</si>
  <si>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</si>
  <si>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</si>
  <si>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</si>
  <si>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</si>
  <si>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</si>
  <si>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</si>
  <si>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</si>
  <si>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</si>
  <si>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</si>
  <si>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</si>
  <si>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</si>
  <si>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</si>
  <si>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</si>
  <si>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</si>
  <si>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</si>
  <si>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</si>
  <si>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</si>
  <si>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</si>
  <si>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</si>
  <si>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</si>
  <si>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</si>
  <si>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</si>
  <si>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</si>
  <si>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</si>
  <si>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</si>
  <si>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</si>
  <si>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</si>
  <si>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</si>
  <si>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</si>
  <si>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</si>
  <si>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</si>
  <si>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</si>
  <si>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</si>
  <si>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</si>
  <si>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</si>
  <si>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</si>
  <si>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</si>
  <si>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</si>
  <si>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</si>
  <si>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</si>
  <si>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</si>
  <si>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</si>
  <si>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</si>
  <si>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</si>
  <si>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</si>
  <si>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</si>
  <si>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</si>
  <si>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</si>
  <si>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</si>
  <si>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</si>
  <si>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</si>
  <si>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</si>
  <si>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</si>
  <si>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</si>
  <si>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</si>
  <si>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</si>
  <si>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</si>
  <si>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</si>
  <si>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</si>
  <si>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</si>
  <si>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</si>
  <si>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</si>
  <si>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</si>
  <si>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</si>
  <si>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</si>
  <si>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</si>
  <si>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</si>
  <si>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</si>
  <si>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</si>
  <si>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</si>
  <si>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</si>
  <si>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</si>
  <si>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</si>
  <si>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</si>
  <si>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</si>
  <si>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</si>
  <si>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</si>
  <si>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</si>
  <si>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</si>
  <si>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</si>
  <si>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</si>
  <si>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</si>
  <si>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</si>
  <si>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</si>
  <si>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</si>
  <si>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</si>
  <si>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</si>
  <si>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</si>
  <si>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</si>
  <si>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</si>
  <si>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</si>
  <si>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</si>
  <si>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</si>
  <si>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</si>
  <si>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</si>
  <si>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</si>
  <si>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</si>
  <si>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</si>
  <si>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</si>
  <si>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</si>
  <si>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</si>
  <si>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</si>
  <si>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</si>
  <si>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</si>
  <si>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</si>
  <si>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</si>
  <si>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</si>
  <si>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</si>
  <si>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</si>
  <si>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</si>
  <si>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</si>
  <si>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</si>
  <si>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</si>
  <si>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</si>
  <si>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</si>
  <si>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</si>
  <si>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</si>
  <si>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</si>
  <si>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</si>
  <si>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</si>
  <si>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</si>
  <si>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</si>
  <si>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</si>
  <si>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</si>
  <si>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</si>
  <si>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</si>
  <si>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</si>
  <si>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</si>
  <si>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</si>
  <si>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</si>
  <si>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</si>
  <si>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</si>
  <si>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</si>
  <si>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</si>
  <si>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</si>
  <si>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</si>
  <si>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</si>
  <si>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</si>
  <si>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</si>
  <si>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</si>
  <si>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</si>
  <si>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</si>
  <si>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</si>
  <si>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</si>
  <si>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</si>
  <si>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</si>
  <si>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</si>
  <si>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</si>
  <si>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</si>
  <si>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</si>
  <si>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</si>
  <si>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</si>
  <si>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</si>
  <si>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</si>
  <si>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</si>
  <si>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</si>
  <si>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</si>
  <si>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</si>
  <si>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</si>
  <si>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</si>
  <si>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</si>
  <si>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</si>
  <si>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</si>
  <si>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</si>
  <si>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</si>
  <si>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</si>
  <si>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</si>
  <si>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</si>
  <si>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</si>
  <si>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</si>
  <si>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</si>
  <si>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</si>
  <si>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</si>
  <si>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</si>
  <si>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</si>
  <si>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</si>
  <si>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</si>
  <si>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</si>
  <si>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</si>
  <si>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</si>
  <si>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</si>
  <si>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</si>
  <si>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</si>
  <si>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</si>
  <si>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</si>
  <si>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</si>
  <si>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</si>
  <si>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</si>
  <si>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</si>
  <si>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</si>
  <si>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</si>
  <si>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</si>
  <si>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</si>
  <si>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</si>
  <si>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</si>
  <si>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</si>
  <si>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</si>
  <si>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</si>
  <si>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</si>
  <si>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</si>
  <si>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</si>
  <si>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</si>
  <si>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</si>
  <si>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</si>
  <si>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</si>
  <si>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</si>
  <si>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</si>
  <si>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</si>
  <si>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</si>
  <si>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</si>
  <si>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</si>
  <si>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</si>
  <si>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</si>
  <si>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</si>
  <si>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</si>
  <si>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</si>
  <si>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</si>
  <si>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</si>
  <si>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</si>
  <si>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</si>
  <si>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</si>
  <si>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</si>
  <si>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</si>
  <si>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</si>
  <si>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</si>
  <si>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</si>
  <si>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</si>
  <si>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</si>
  <si>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</si>
  <si>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</si>
  <si>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</si>
  <si>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</si>
  <si>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</si>
  <si>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</si>
  <si>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</si>
  <si>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</si>
  <si>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</si>
  <si>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</si>
  <si>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</si>
  <si>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</si>
  <si>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</si>
  <si>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</si>
  <si>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</si>
  <si>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</si>
  <si>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</si>
  <si>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</si>
  <si>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</si>
  <si>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</si>
  <si>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</si>
  <si>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</si>
  <si>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</si>
  <si>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</si>
  <si>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</si>
  <si>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</si>
  <si>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</si>
  <si>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</si>
  <si>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</si>
  <si>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</si>
  <si>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</si>
  <si>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</si>
  <si>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</si>
  <si>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</si>
  <si>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</si>
  <si>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</si>
  <si>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</si>
  <si>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</si>
  <si>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</si>
  <si>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</si>
  <si>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</si>
  <si>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</si>
  <si>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</si>
  <si>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</si>
  <si>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</si>
  <si>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</si>
  <si>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</si>
  <si>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</si>
  <si>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</si>
  <si>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</si>
  <si>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</si>
  <si>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</si>
  <si>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</si>
  <si>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</si>
  <si>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</si>
  <si>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</si>
  <si>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</si>
  <si>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</si>
  <si>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</si>
  <si>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</si>
  <si>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</si>
  <si>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</si>
  <si>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</si>
  <si>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</si>
  <si>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</si>
  <si>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</si>
  <si>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</si>
  <si>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</si>
  <si>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</si>
  <si>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</si>
  <si>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</si>
  <si>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</si>
  <si>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</si>
  <si>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</si>
  <si>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</si>
  <si>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</si>
  <si>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</si>
  <si>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</si>
  <si>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</si>
  <si>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</si>
  <si>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</si>
  <si>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</si>
  <si>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</si>
  <si>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</si>
  <si>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</si>
  <si>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</si>
  <si>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</si>
  <si>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</si>
  <si>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</si>
  <si>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</si>
  <si>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</si>
  <si>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</si>
  <si>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</si>
  <si>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</si>
  <si>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</si>
  <si>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</si>
  <si>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</si>
  <si>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</si>
  <si>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</si>
  <si>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</si>
  <si>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</si>
  <si>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</si>
  <si>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</si>
  <si>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</si>
  <si>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</si>
  <si>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</si>
  <si>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</si>
  <si>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</si>
  <si>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</si>
  <si>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</si>
  <si>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</si>
  <si>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</si>
  <si>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</si>
  <si>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</si>
  <si>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</si>
  <si>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</si>
  <si>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</si>
  <si>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</si>
  <si>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</si>
  <si>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</si>
  <si>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</si>
  <si>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</si>
  <si>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</si>
  <si>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</si>
  <si>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</si>
  <si>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</si>
  <si>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</si>
  <si>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</si>
  <si>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</si>
  <si>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</si>
  <si>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</si>
  <si>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</si>
  <si>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</si>
  <si>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</si>
  <si>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</si>
  <si>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</si>
  <si>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</si>
  <si>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</si>
  <si>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</si>
  <si>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</si>
  <si>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</si>
  <si>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</si>
  <si>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</si>
  <si>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</si>
  <si>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</si>
  <si>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</si>
  <si>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</si>
  <si>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</si>
  <si>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</si>
  <si>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</si>
  <si>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</si>
  <si>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</si>
  <si>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</si>
  <si>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</si>
  <si>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</si>
  <si>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</si>
  <si>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</si>
  <si>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</si>
  <si>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</si>
  <si>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</si>
  <si>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</si>
  <si>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</si>
  <si>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</si>
  <si>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</si>
  <si>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</si>
  <si>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</si>
  <si>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</si>
  <si>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</si>
  <si>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</si>
  <si>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</si>
  <si>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</si>
  <si>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</si>
  <si>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</si>
  <si>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</si>
  <si>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</si>
  <si>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</si>
  <si>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</si>
  <si>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</si>
  <si>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</si>
  <si>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</si>
  <si>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</si>
  <si>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</si>
  <si>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</si>
  <si>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</si>
  <si>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</si>
  <si>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</si>
  <si>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</si>
  <si>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</si>
  <si>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</si>
  <si>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</si>
  <si>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</si>
  <si>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</si>
  <si>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</si>
  <si>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</si>
  <si>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</si>
  <si>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</si>
  <si>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</si>
  <si>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</si>
  <si>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</si>
  <si>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</si>
  <si>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</si>
  <si>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</si>
  <si>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</si>
  <si>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</si>
  <si>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</si>
  <si>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</si>
  <si>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</si>
  <si>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</si>
  <si>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</si>
  <si>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</si>
  <si>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</si>
  <si>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</si>
  <si>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</si>
  <si>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</si>
  <si>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</si>
  <si>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</si>
  <si>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</si>
  <si>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</si>
  <si>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</si>
  <si>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</si>
  <si>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</si>
  <si>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</si>
  <si>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</si>
  <si>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</si>
  <si>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</si>
  <si>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</si>
  <si>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</si>
  <si>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</si>
  <si>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</si>
  <si>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</si>
  <si>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</si>
  <si>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</si>
  <si>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</si>
  <si>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</si>
  <si>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</si>
  <si>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</si>
  <si>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</si>
  <si>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</si>
  <si>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</si>
  <si>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</si>
  <si>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</si>
  <si>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</si>
  <si>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</si>
  <si>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</si>
  <si>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</si>
  <si>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</si>
  <si>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</si>
  <si>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</si>
  <si>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</si>
  <si>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</si>
  <si>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</si>
  <si>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</si>
  <si>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</si>
  <si>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</si>
  <si>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</si>
  <si>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</si>
  <si>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</si>
  <si>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</si>
  <si>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</si>
  <si>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</si>
  <si>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</si>
  <si>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</si>
  <si>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</si>
  <si>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</si>
  <si>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</si>
  <si>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</si>
  <si>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</si>
  <si>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</si>
  <si>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</si>
  <si>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</si>
  <si>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</si>
  <si>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</si>
  <si>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</si>
  <si>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</si>
  <si>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</si>
  <si>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</si>
  <si>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</si>
  <si>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</si>
  <si>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</si>
  <si>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</si>
  <si>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</si>
  <si>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</si>
  <si>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</si>
  <si>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</si>
  <si>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</si>
  <si>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</si>
  <si>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</si>
  <si>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</si>
  <si>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</si>
  <si>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</si>
  <si>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</si>
  <si>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</si>
  <si>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</si>
  <si>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</si>
  <si>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</si>
  <si>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</si>
  <si>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</si>
  <si>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</si>
  <si>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</si>
  <si>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</si>
  <si>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</si>
  <si>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</si>
  <si>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</si>
  <si>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</si>
  <si>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</si>
  <si>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</si>
  <si>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</si>
  <si>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</si>
  <si>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</si>
  <si>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</si>
  <si>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</si>
  <si>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</si>
  <si>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</si>
  <si>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</si>
  <si>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</si>
  <si>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</si>
  <si>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</si>
  <si>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</si>
  <si>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</si>
  <si>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</si>
  <si>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</si>
  <si>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</si>
  <si>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</si>
  <si>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</si>
  <si>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</si>
  <si>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</si>
  <si>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</si>
  <si>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</si>
  <si>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</si>
  <si>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</si>
  <si>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</si>
  <si>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</si>
  <si>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</si>
  <si>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</si>
  <si>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</si>
  <si>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</si>
  <si>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</si>
  <si>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</si>
  <si>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</si>
  <si>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</si>
  <si>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</si>
  <si>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</si>
  <si>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</si>
  <si>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</si>
  <si>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</si>
  <si>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</si>
  <si>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</si>
  <si>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</si>
  <si>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</si>
  <si>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</si>
  <si>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</si>
  <si>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</si>
  <si>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</si>
  <si>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</si>
  <si>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</si>
  <si>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</si>
  <si>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</si>
  <si>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</si>
  <si>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</si>
  <si>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</si>
  <si>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</si>
  <si>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</si>
  <si>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</si>
  <si>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</si>
  <si>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</si>
  <si>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</si>
  <si>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</si>
  <si>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</si>
  <si>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</si>
  <si>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</si>
  <si>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</si>
  <si>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</si>
  <si>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</si>
  <si>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</si>
  <si>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</si>
  <si>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</si>
  <si>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</si>
  <si>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</si>
  <si>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</si>
  <si>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</si>
  <si>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</si>
  <si>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</si>
  <si>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</si>
  <si>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</si>
  <si>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</si>
  <si>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</si>
  <si>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</si>
  <si>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</si>
  <si>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</si>
  <si>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</si>
  <si>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</si>
  <si>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</si>
  <si>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</si>
  <si>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</si>
  <si>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</si>
  <si>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</si>
  <si>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</si>
  <si>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</si>
  <si>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</si>
  <si>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</si>
  <si>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</si>
  <si>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</si>
  <si>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</si>
  <si>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</si>
  <si>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</si>
  <si>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</si>
  <si>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</si>
  <si>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</si>
  <si>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</si>
  <si>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</si>
  <si>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</si>
  <si>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</si>
  <si>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</si>
  <si>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</si>
  <si>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</si>
  <si>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</si>
  <si>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</si>
  <si>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</si>
  <si>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</si>
  <si>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</si>
  <si>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</si>
  <si>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</si>
  <si>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</si>
  <si>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</si>
  <si>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</si>
  <si>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</si>
  <si>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</si>
  <si>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</si>
  <si>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</si>
  <si>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</si>
  <si>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</si>
  <si>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</si>
  <si>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</si>
  <si>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</si>
  <si>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</si>
  <si>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</si>
  <si>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</si>
  <si>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</si>
  <si>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</si>
  <si>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</si>
  <si>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</si>
  <si>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</si>
  <si>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</si>
  <si>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</si>
  <si>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</si>
  <si>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</si>
  <si>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</si>
  <si>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</si>
  <si>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</si>
  <si>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</si>
  <si>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</si>
  <si>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</si>
  <si>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</si>
  <si>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</si>
  <si>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</si>
  <si>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</si>
  <si>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</si>
  <si>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</si>
  <si>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</si>
  <si>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</si>
  <si>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</si>
  <si>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</si>
  <si>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</si>
  <si>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</si>
  <si>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</si>
  <si>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</si>
  <si>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</si>
  <si>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</si>
  <si>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</si>
  <si>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</si>
  <si>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</si>
  <si>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</si>
  <si>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</si>
  <si>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</si>
  <si>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</si>
  <si>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</si>
  <si>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</si>
  <si>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</si>
  <si>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</si>
  <si>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</si>
  <si>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</si>
  <si>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</si>
  <si>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</si>
  <si>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</si>
  <si>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</si>
  <si>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</si>
  <si>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</si>
  <si>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</si>
  <si>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</si>
  <si>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</si>
  <si>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</si>
  <si>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</si>
  <si>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</si>
  <si>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</si>
  <si>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</si>
  <si>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</si>
  <si>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</si>
  <si>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</si>
  <si>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</si>
  <si>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</si>
  <si>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</si>
  <si>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</si>
  <si>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</si>
  <si>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</si>
  <si>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</si>
  <si>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</si>
  <si>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</si>
  <si>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</si>
  <si>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</si>
  <si>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</si>
  <si>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</si>
  <si>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</si>
  <si>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</si>
  <si>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</si>
  <si>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</si>
  <si>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</si>
  <si>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</si>
  <si>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</si>
  <si>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</si>
  <si>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</si>
  <si>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</si>
  <si>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</si>
  <si>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</si>
  <si>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</si>
  <si>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</si>
  <si>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</si>
  <si>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</si>
  <si>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</si>
  <si>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</si>
  <si>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</si>
  <si>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</si>
  <si>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</si>
  <si>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</si>
  <si>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</si>
  <si>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</si>
  <si>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</si>
  <si>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</si>
  <si>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</si>
  <si>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</si>
  <si>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</si>
  <si>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</si>
  <si>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</si>
  <si>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</si>
  <si>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</si>
  <si>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</si>
  <si>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</si>
  <si>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</si>
  <si>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</si>
  <si>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</si>
  <si>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</si>
  <si>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</si>
  <si>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</si>
  <si>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</si>
  <si>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</si>
  <si>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</si>
  <si>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</si>
  <si>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</si>
  <si>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</si>
  <si>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</si>
  <si>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</si>
  <si>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</si>
  <si>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</si>
  <si>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</si>
  <si>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</si>
  <si>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</si>
  <si>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</si>
  <si>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</si>
  <si>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</si>
  <si>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</si>
  <si>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</si>
  <si>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</si>
  <si>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</si>
  <si>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</si>
  <si>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</si>
  <si>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</si>
  <si>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</si>
  <si>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</si>
  <si>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</si>
  <si>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</si>
  <si>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</si>
  <si>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</si>
  <si>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</si>
  <si>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</si>
  <si>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</si>
  <si>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</si>
  <si>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</si>
  <si>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</si>
  <si>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</si>
  <si>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</si>
  <si>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</si>
  <si>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</si>
  <si>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</si>
  <si>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</si>
  <si>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</si>
  <si>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</si>
  <si>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</si>
  <si>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</si>
  <si>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</si>
  <si>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</si>
  <si>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</si>
  <si>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</si>
  <si>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</si>
  <si>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</si>
  <si>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</si>
  <si>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</si>
  <si>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</si>
  <si>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</si>
  <si>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</si>
  <si>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</si>
  <si>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</si>
  <si>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</si>
  <si>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</si>
  <si>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</si>
  <si>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</si>
  <si>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</si>
  <si>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</si>
  <si>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</si>
  <si>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</si>
  <si>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</si>
  <si>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</si>
  <si>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</si>
  <si>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</si>
  <si>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</si>
  <si>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</si>
  <si>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</si>
  <si>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</si>
  <si>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</si>
  <si>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</si>
  <si>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</si>
  <si>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</si>
  <si>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</si>
  <si>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</si>
  <si>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</si>
  <si>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</si>
  <si>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</si>
  <si>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</si>
  <si>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</si>
  <si>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</si>
  <si>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</si>
  <si>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</si>
  <si>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</si>
  <si>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</si>
  <si>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</si>
  <si>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</si>
  <si>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</si>
  <si>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</si>
  <si>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</si>
  <si>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</si>
  <si>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</si>
  <si>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</si>
  <si>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</si>
  <si>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</si>
  <si>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</si>
  <si>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</si>
  <si>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</si>
  <si>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</si>
  <si>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</si>
  <si>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</si>
  <si>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</si>
  <si>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</si>
  <si>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</si>
  <si>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</si>
  <si>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</si>
  <si>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</si>
  <si>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</si>
  <si>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</si>
  <si>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</si>
  <si>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</si>
  <si>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</si>
  <si>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</si>
  <si>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</si>
  <si>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</si>
  <si>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</si>
  <si>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</si>
  <si>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</si>
  <si>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</si>
  <si>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</si>
  <si>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</si>
  <si>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</si>
  <si>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</si>
  <si>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</si>
  <si>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</si>
  <si>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</si>
  <si>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</si>
  <si>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</si>
  <si>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</si>
  <si>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</si>
  <si>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</si>
  <si>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</si>
  <si>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</si>
  <si>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</si>
  <si>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</si>
  <si>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</si>
  <si>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</si>
  <si>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</si>
  <si>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</si>
  <si>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</si>
  <si>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</si>
  <si>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</si>
  <si>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</si>
  <si>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</si>
  <si>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</si>
  <si>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</si>
  <si>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</si>
  <si>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</si>
  <si>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</si>
  <si>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</si>
  <si>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</si>
  <si>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</si>
  <si>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</si>
  <si>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</si>
  <si>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</si>
  <si>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</si>
  <si>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</si>
  <si>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</si>
  <si>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</si>
  <si>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</si>
  <si>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</si>
  <si>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</si>
  <si>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</si>
  <si>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</si>
  <si>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</si>
  <si>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</si>
  <si>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</si>
  <si>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</si>
  <si>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</si>
  <si>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</si>
  <si>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</si>
  <si>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</si>
  <si>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</si>
  <si>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</si>
  <si>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</si>
  <si>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</si>
  <si>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</si>
  <si>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</si>
  <si>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</si>
  <si>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</si>
  <si>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</si>
  <si>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</si>
  <si>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</si>
  <si>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</si>
  <si>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</si>
  <si>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</si>
  <si>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</si>
  <si>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</si>
  <si>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</si>
  <si>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</si>
  <si>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</si>
  <si>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</si>
  <si>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</si>
  <si>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</si>
  <si>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</si>
  <si>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</si>
  <si>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</si>
  <si>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</si>
  <si>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</si>
  <si>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</si>
  <si>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</si>
  <si>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</si>
  <si>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</si>
  <si>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</si>
  <si>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</si>
  <si>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</si>
  <si>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</si>
  <si>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</si>
  <si>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</si>
  <si>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</si>
  <si>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</si>
  <si>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</si>
  <si>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</si>
  <si>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</si>
  <si>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</si>
  <si>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</si>
  <si>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</si>
  <si>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</si>
  <si>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</si>
  <si>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</si>
  <si>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</si>
  <si>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</si>
  <si>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</si>
  <si>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</si>
  <si>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</si>
  <si>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</si>
  <si>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</si>
  <si>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</si>
  <si>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</si>
  <si>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</si>
  <si>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</si>
  <si>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</si>
  <si>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</si>
  <si>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</si>
  <si>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</si>
  <si>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</si>
  <si>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</si>
  <si>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</si>
  <si>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</si>
  <si>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</si>
  <si>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</si>
  <si>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</si>
  <si>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</si>
  <si>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</si>
  <si>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</si>
  <si>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</si>
  <si>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</si>
  <si>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</si>
  <si>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</si>
  <si>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</si>
  <si>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</si>
  <si>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</si>
  <si>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</si>
  <si>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</si>
  <si>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</si>
  <si>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</si>
  <si>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</si>
  <si>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</si>
  <si>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</si>
  <si>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</si>
  <si>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</si>
  <si>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</si>
  <si>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</si>
  <si>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</si>
  <si>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</si>
  <si>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</si>
  <si>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</si>
  <si>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</si>
  <si>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</si>
  <si>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</si>
  <si>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</si>
  <si>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</si>
  <si>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</si>
  <si>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</si>
  <si>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</si>
  <si>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</si>
  <si>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</si>
  <si>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</si>
  <si>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</si>
  <si>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</si>
  <si>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</si>
  <si>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</si>
  <si>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</si>
  <si>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</si>
  <si>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</si>
  <si>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</si>
  <si>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</si>
  <si>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</si>
  <si>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</si>
  <si>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</si>
  <si>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</si>
  <si>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</si>
  <si>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</si>
  <si>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</si>
  <si>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</si>
  <si>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</si>
  <si>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</si>
  <si>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</si>
  <si>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</si>
  <si>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</si>
  <si>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</si>
  <si>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</si>
  <si>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</si>
  <si>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</si>
  <si>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</si>
  <si>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</si>
  <si>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</si>
  <si>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</si>
  <si>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</si>
  <si>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</si>
  <si>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</si>
  <si>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</si>
  <si>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</si>
  <si>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</si>
  <si>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</si>
  <si>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</si>
  <si>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</si>
  <si>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</si>
  <si>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</si>
  <si>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</si>
  <si>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</si>
  <si>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</si>
  <si>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</si>
  <si>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</si>
  <si>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</si>
  <si>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</si>
  <si>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</si>
  <si>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</si>
  <si>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</si>
  <si>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</si>
  <si>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</si>
  <si>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</si>
  <si>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</si>
  <si>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</si>
  <si>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</si>
  <si>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</si>
  <si>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</si>
  <si>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</si>
  <si>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</si>
  <si>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</si>
  <si>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</si>
  <si>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</si>
  <si>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</si>
  <si>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</si>
  <si>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</si>
  <si>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</si>
  <si>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</si>
  <si>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</si>
  <si>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</si>
  <si>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</si>
  <si>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</si>
  <si>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</si>
  <si>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</si>
  <si>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</si>
  <si>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</si>
  <si>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</si>
  <si>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</si>
  <si>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</si>
  <si>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</si>
  <si>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</si>
  <si>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</si>
  <si>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</si>
  <si>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</si>
  <si>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</si>
  <si>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</si>
  <si>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</si>
  <si>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</si>
  <si>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</si>
  <si>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</si>
  <si>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</si>
  <si>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</si>
  <si>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</si>
  <si>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</si>
  <si>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</si>
  <si>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</si>
  <si>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</si>
  <si>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</si>
  <si>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</si>
  <si>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</si>
  <si>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</si>
  <si>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</si>
  <si>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</si>
  <si>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</si>
  <si>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</si>
  <si>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</si>
  <si>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</si>
  <si>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</si>
  <si>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</si>
  <si>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</si>
  <si>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</si>
  <si>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</si>
  <si>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</si>
  <si>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</si>
  <si>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</si>
  <si>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</si>
  <si>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</si>
  <si>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</si>
  <si>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</si>
  <si>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</si>
  <si>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</si>
  <si>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</si>
  <si>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</si>
  <si>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</si>
  <si>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</si>
  <si>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</si>
  <si>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</si>
  <si>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</si>
  <si>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</si>
  <si>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</si>
  <si>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</si>
  <si>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</si>
  <si>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</si>
  <si>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</si>
  <si>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</si>
  <si>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</si>
  <si>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</si>
  <si>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</si>
  <si>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</si>
  <si>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</si>
  <si>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</si>
  <si>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</si>
  <si>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</si>
  <si>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</si>
  <si>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</si>
  <si>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</si>
  <si>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</si>
  <si>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</si>
  <si>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</si>
  <si>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</si>
  <si>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</si>
  <si>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</si>
  <si>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</si>
  <si>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</si>
  <si>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</si>
  <si>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</si>
  <si>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</si>
  <si>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</si>
  <si>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</si>
  <si>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</si>
  <si>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</si>
  <si>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</si>
  <si>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</si>
  <si>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</si>
  <si>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</si>
  <si>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</si>
  <si>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</si>
  <si>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</si>
  <si>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</si>
  <si>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</si>
  <si>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</si>
  <si>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</si>
  <si>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</si>
  <si>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</si>
  <si>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</si>
  <si>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</si>
  <si>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</si>
  <si>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</si>
  <si>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</si>
  <si>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</si>
  <si>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</si>
  <si>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</si>
  <si>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</si>
  <si>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</si>
  <si>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</si>
  <si>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</si>
  <si>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</si>
  <si>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</si>
  <si>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</si>
  <si>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</si>
  <si>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</si>
  <si>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</si>
  <si>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</si>
  <si>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</si>
  <si>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</si>
  <si>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</si>
  <si>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</si>
  <si>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</si>
  <si>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</si>
  <si>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</si>
  <si>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</si>
  <si>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</si>
  <si>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</si>
  <si>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</si>
  <si>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</si>
  <si>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</si>
  <si>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</si>
  <si>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</si>
  <si>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</si>
  <si>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</si>
  <si>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</si>
  <si>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</si>
  <si>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</si>
  <si>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</si>
  <si>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</si>
  <si>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</si>
  <si>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</si>
  <si>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</si>
  <si>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</si>
  <si>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</si>
  <si>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</si>
  <si>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</si>
  <si>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</si>
  <si>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</si>
  <si>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</si>
  <si>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</si>
  <si>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</si>
  <si>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</si>
  <si>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</si>
  <si>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</si>
  <si>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</si>
  <si>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</si>
  <si>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</si>
  <si>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</si>
  <si>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</si>
  <si>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</si>
  <si>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</si>
  <si>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</si>
  <si>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</si>
  <si>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</si>
  <si>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</si>
  <si>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</si>
  <si>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</si>
  <si>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</si>
  <si>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</si>
  <si>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</si>
  <si>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</si>
  <si>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</si>
  <si>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</si>
  <si>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</si>
  <si>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</si>
  <si>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</si>
  <si>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</si>
  <si>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</si>
  <si>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</si>
  <si>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</si>
  <si>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</si>
  <si>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</si>
  <si>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</si>
  <si>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</si>
  <si>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</si>
  <si>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</si>
  <si>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</si>
  <si>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</si>
  <si>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</si>
  <si>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</si>
  <si>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</si>
  <si>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</si>
  <si>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</si>
  <si>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</si>
  <si>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</si>
  <si>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</si>
  <si>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</si>
  <si>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</si>
  <si>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</si>
  <si>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</si>
  <si>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</si>
  <si>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</si>
  <si>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</si>
  <si>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</si>
  <si>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</si>
  <si>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</si>
  <si>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</si>
  <si>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</si>
  <si>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</si>
  <si>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</si>
  <si>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</si>
  <si>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</si>
  <si>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</si>
  <si>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</si>
  <si>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</si>
  <si>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</si>
  <si>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</si>
  <si>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</si>
  <si>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</si>
  <si>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</si>
  <si>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</si>
  <si>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</si>
  <si>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</si>
  <si>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</si>
  <si>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</si>
  <si>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</si>
  <si>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</si>
  <si>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</si>
  <si>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</si>
  <si>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</si>
  <si>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</si>
  <si>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</si>
  <si>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</si>
  <si>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</si>
  <si>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</si>
  <si>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</si>
  <si>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</si>
  <si>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</si>
  <si>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</si>
  <si>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</si>
  <si>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</si>
  <si>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</si>
  <si>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</si>
  <si>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</si>
  <si>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</si>
  <si>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</si>
  <si>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</si>
  <si>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</si>
  <si>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</si>
  <si>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</si>
  <si>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</si>
  <si>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</si>
  <si>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</si>
  <si>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</si>
  <si>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</si>
  <si>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</si>
  <si>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</si>
  <si>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</si>
  <si>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</si>
  <si>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</si>
  <si>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</si>
  <si>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</si>
  <si>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</si>
  <si>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</si>
  <si>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</si>
  <si>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</si>
  <si>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</si>
  <si>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</si>
  <si>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</si>
  <si>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</si>
  <si>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</si>
  <si>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</si>
  <si>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</si>
  <si>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</si>
  <si>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</si>
  <si>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</si>
  <si>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</si>
  <si>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</si>
  <si>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</si>
  <si>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</si>
  <si>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</si>
  <si>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</si>
  <si>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</si>
  <si>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</si>
  <si>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</si>
  <si>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</si>
  <si>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</si>
  <si>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</si>
  <si>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</si>
  <si>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</si>
  <si>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</si>
  <si>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</si>
  <si>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</si>
  <si>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</si>
  <si>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</si>
  <si>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</si>
  <si>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</si>
  <si>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</si>
  <si>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</si>
  <si>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</si>
  <si>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</si>
  <si>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</si>
  <si>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</si>
  <si>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</si>
  <si>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</si>
  <si>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</si>
  <si>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</si>
  <si>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</si>
  <si>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</si>
  <si>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</si>
  <si>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</si>
  <si>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</si>
  <si>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</si>
  <si>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</si>
  <si>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</si>
  <si>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</si>
  <si>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</si>
  <si>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</si>
  <si>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</si>
  <si>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</si>
  <si>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</si>
  <si>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</si>
  <si>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</si>
  <si>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</si>
  <si>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</si>
  <si>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</si>
  <si>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</si>
  <si>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</si>
  <si>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</si>
  <si>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</si>
  <si>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</si>
  <si>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</si>
  <si>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</si>
  <si>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</si>
  <si>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</si>
  <si>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</si>
  <si>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</si>
  <si>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</si>
  <si>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</si>
  <si>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</si>
  <si>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</si>
  <si>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</si>
  <si>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</si>
  <si>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</si>
  <si>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</si>
  <si>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</si>
  <si>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</si>
  <si>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</si>
  <si>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</si>
  <si>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</si>
  <si>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</si>
  <si>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</si>
  <si>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</si>
  <si>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</si>
  <si>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</si>
  <si>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</si>
  <si>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</si>
  <si>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</si>
  <si>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</si>
  <si>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</si>
  <si>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</si>
  <si>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</si>
  <si>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</si>
  <si>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</si>
  <si>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</si>
  <si>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</si>
  <si>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</si>
  <si>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</si>
  <si>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</si>
  <si>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</si>
  <si>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</si>
  <si>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</si>
  <si>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</si>
  <si>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</si>
  <si>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</si>
  <si>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</si>
  <si>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</si>
  <si>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</si>
  <si>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</si>
  <si>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</si>
  <si>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</si>
  <si>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</si>
  <si>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</si>
  <si>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</si>
  <si>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</si>
  <si>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</si>
  <si>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</si>
  <si>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</si>
  <si>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</si>
  <si>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</si>
  <si>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</si>
  <si>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</si>
  <si>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</si>
  <si>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</si>
  <si>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</si>
  <si>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</si>
  <si>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</si>
  <si>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</si>
  <si>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</si>
  <si>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</si>
  <si>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</si>
  <si>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</si>
  <si>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</si>
  <si>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</si>
  <si>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</si>
  <si>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</si>
  <si>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</si>
  <si>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</si>
  <si>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</si>
  <si>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</si>
  <si>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</si>
  <si>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</si>
  <si>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</si>
  <si>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</si>
  <si>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</si>
  <si>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</si>
  <si>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</si>
  <si>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</si>
  <si>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</si>
  <si>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</si>
  <si>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</si>
  <si>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</si>
  <si>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</si>
  <si>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</si>
  <si>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</si>
  <si>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</si>
  <si>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</si>
  <si>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</si>
  <si>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</si>
  <si>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</si>
  <si>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</si>
  <si>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</si>
  <si>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</si>
  <si>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</si>
  <si>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</si>
  <si>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</si>
  <si>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</si>
  <si>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</si>
  <si>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</si>
  <si>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</si>
  <si>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</si>
  <si>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</si>
  <si>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</si>
  <si>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</si>
  <si>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</si>
  <si>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</si>
  <si>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</si>
  <si>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</si>
  <si>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</si>
  <si>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</si>
  <si>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</si>
  <si>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</si>
  <si>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</si>
  <si>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</si>
  <si>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</si>
  <si>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</si>
  <si>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</si>
  <si>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</si>
  <si>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</si>
  <si>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</si>
  <si>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</si>
  <si>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</si>
  <si>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</si>
  <si>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</si>
  <si>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</si>
  <si>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</si>
  <si>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</si>
  <si>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</si>
  <si>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</si>
  <si>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</si>
  <si>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</si>
  <si>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</si>
  <si>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</si>
  <si>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</si>
  <si>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</si>
  <si>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</si>
  <si>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</si>
  <si>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</si>
  <si>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</si>
  <si>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</si>
  <si>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</si>
  <si>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</si>
  <si>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</si>
  <si>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</si>
  <si>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</si>
  <si>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</si>
  <si>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</si>
  <si>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</si>
  <si>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</si>
  <si>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</si>
  <si>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</si>
  <si>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</si>
  <si>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</si>
  <si>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</si>
  <si>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</si>
  <si>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</si>
  <si>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</si>
  <si>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</si>
  <si>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</si>
  <si>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</si>
  <si>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</si>
  <si>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</si>
  <si>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</si>
  <si>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</si>
  <si>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</si>
  <si>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</si>
  <si>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</si>
  <si>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</si>
  <si>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</si>
  <si>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</si>
  <si>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</si>
  <si>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</si>
  <si>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</si>
  <si>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</si>
  <si>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</si>
  <si>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</si>
  <si>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</si>
  <si>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</si>
  <si>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</si>
  <si>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</si>
  <si>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</si>
  <si>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</si>
  <si>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</si>
  <si>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</si>
  <si>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</si>
  <si>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</si>
  <si>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</si>
  <si>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</si>
  <si>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</si>
  <si>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</si>
  <si>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</si>
  <si>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</si>
  <si>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</si>
  <si>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</si>
  <si>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</si>
  <si>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</si>
  <si>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</si>
  <si>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</si>
  <si>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</si>
  <si>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</si>
  <si>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</si>
  <si>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</si>
  <si>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</si>
  <si>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</si>
  <si>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</si>
  <si>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</si>
  <si>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</si>
  <si>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</si>
  <si>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</si>
  <si>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</si>
  <si>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</si>
  <si>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</si>
  <si>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</si>
  <si>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</si>
  <si>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</si>
  <si>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</si>
  <si>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</si>
  <si>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</si>
  <si>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</si>
  <si>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</si>
  <si>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</si>
  <si>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</si>
  <si>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</si>
  <si>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</si>
  <si>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</si>
  <si>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</si>
  <si>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</si>
  <si>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</si>
  <si>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</si>
  <si>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</si>
  <si>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</si>
  <si>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</si>
  <si>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</si>
  <si>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</si>
  <si>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</si>
  <si>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</si>
  <si>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</si>
  <si>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</si>
  <si>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</si>
  <si>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</si>
  <si>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</si>
  <si>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</si>
  <si>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</si>
  <si>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</si>
  <si>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</si>
  <si>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</si>
  <si>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</si>
  <si>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</si>
  <si>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</si>
  <si>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</si>
  <si>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</si>
  <si>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</si>
  <si>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</si>
  <si>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</si>
  <si>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</si>
  <si>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</si>
  <si>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</si>
  <si>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</si>
  <si>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</si>
  <si>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</si>
  <si>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</si>
  <si>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</si>
  <si>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</si>
  <si>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</si>
  <si>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</si>
  <si>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</si>
  <si>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</si>
  <si>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</si>
  <si>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</si>
  <si>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</si>
  <si>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</si>
  <si>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</si>
  <si>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</si>
  <si>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</si>
  <si>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</si>
  <si>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</si>
  <si>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</si>
  <si>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</si>
  <si>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</si>
  <si>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</si>
  <si>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</si>
  <si>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</si>
  <si>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</si>
  <si>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</si>
  <si>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</si>
  <si>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</si>
  <si>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</si>
  <si>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</si>
  <si>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</si>
  <si>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</si>
  <si>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</si>
  <si>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</si>
  <si>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</si>
  <si>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</si>
  <si>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</si>
  <si>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</si>
  <si>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</si>
  <si>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</si>
  <si>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</si>
  <si>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</si>
  <si>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</si>
  <si>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</si>
  <si>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</si>
  <si>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</si>
  <si>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</si>
  <si>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</si>
  <si>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</si>
  <si>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</si>
  <si>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</si>
  <si>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</si>
  <si>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</si>
  <si>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</si>
  <si>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</si>
  <si>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</si>
  <si>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</si>
  <si>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</si>
  <si>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</si>
  <si>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</si>
  <si>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</si>
  <si>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</si>
  <si>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</si>
  <si>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</si>
  <si>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</si>
  <si>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</si>
  <si>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</si>
  <si>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</si>
  <si>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</si>
  <si>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</si>
  <si>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</si>
  <si>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</si>
  <si>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</si>
  <si>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</si>
  <si>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</si>
  <si>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</si>
  <si>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</si>
  <si>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</si>
  <si>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</si>
  <si>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</si>
  <si>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</si>
  <si>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</si>
  <si>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</si>
  <si>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</si>
  <si>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</si>
  <si>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</si>
  <si>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</si>
  <si>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</si>
  <si>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</si>
  <si>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</si>
  <si>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</si>
  <si>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</si>
  <si>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</si>
  <si>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</si>
  <si>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</si>
  <si>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</si>
  <si>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</si>
  <si>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</si>
  <si>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</si>
  <si>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</si>
  <si>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</si>
  <si>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</si>
  <si>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</si>
  <si>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</si>
  <si>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</si>
  <si>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</si>
  <si>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</si>
  <si>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</si>
  <si>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</si>
  <si>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</si>
  <si>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</si>
  <si>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</si>
  <si>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</si>
  <si>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</si>
  <si>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</si>
  <si>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</si>
  <si>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</si>
  <si>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</si>
  <si>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</si>
  <si>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</si>
  <si>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</si>
  <si>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</si>
  <si>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</si>
  <si>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</si>
  <si>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</si>
  <si>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</si>
  <si>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</si>
  <si>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</si>
  <si>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</si>
  <si>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</si>
  <si>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</si>
  <si>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</si>
  <si>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</si>
  <si>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</si>
  <si>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</si>
  <si>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</si>
  <si>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</si>
  <si>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</si>
  <si>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</si>
  <si>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</si>
  <si>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</si>
  <si>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</si>
  <si>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</si>
  <si>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</si>
  <si>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</si>
  <si>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</si>
  <si>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</si>
  <si>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</si>
  <si>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</si>
  <si>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</si>
  <si>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</si>
  <si>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</si>
  <si>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</si>
  <si>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</si>
  <si>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</si>
  <si>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</si>
  <si>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</si>
  <si>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</si>
  <si>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</si>
  <si>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</si>
  <si>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</si>
  <si>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</si>
  <si>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</si>
  <si>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</si>
  <si>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</si>
  <si>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</si>
  <si>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</si>
  <si>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</si>
  <si>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</si>
  <si>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</si>
  <si>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</si>
  <si>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</si>
  <si>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</si>
  <si>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</si>
  <si>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</si>
  <si>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</si>
  <si>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</si>
  <si>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</si>
  <si>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</si>
  <si>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</si>
  <si>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</si>
  <si>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</si>
  <si>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</si>
  <si>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</si>
  <si>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</si>
  <si>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</si>
  <si>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</si>
  <si>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</si>
  <si>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</si>
  <si>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</si>
  <si>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</si>
  <si>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</si>
  <si>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</si>
  <si>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</si>
  <si>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</si>
  <si>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</si>
  <si>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</si>
  <si>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</si>
  <si>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</si>
  <si>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</si>
  <si>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</si>
  <si>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</si>
  <si>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</si>
  <si>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</si>
  <si>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</si>
  <si>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</si>
  <si>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</si>
  <si>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</si>
  <si>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</si>
  <si>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</si>
  <si>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</si>
  <si>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</si>
  <si>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</si>
  <si>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</si>
  <si>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</si>
  <si>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</si>
  <si>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</si>
  <si>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</si>
  <si>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</si>
  <si>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</si>
  <si>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</si>
  <si>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</si>
  <si>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</si>
  <si>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</si>
  <si>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</si>
  <si>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</si>
  <si>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</si>
  <si>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</si>
  <si>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</si>
  <si>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</si>
  <si>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</si>
  <si>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</si>
  <si>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</si>
  <si>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</si>
  <si>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</si>
  <si>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</si>
  <si>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</si>
  <si>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</si>
  <si>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</si>
  <si>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</si>
  <si>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</si>
  <si>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</si>
  <si>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</si>
  <si>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</si>
  <si>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</si>
  <si>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</si>
  <si>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</si>
  <si>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</si>
  <si>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</si>
  <si>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</si>
  <si>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</si>
  <si>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</si>
  <si>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</si>
  <si>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</si>
  <si>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</si>
  <si>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</si>
  <si>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</si>
  <si>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</si>
  <si>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</si>
  <si>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</si>
  <si>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</si>
  <si>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</si>
  <si>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</si>
  <si>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</si>
  <si>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</si>
  <si>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</si>
  <si>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</si>
  <si>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</si>
  <si>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</si>
  <si>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</si>
  <si>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</si>
  <si>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</si>
  <si>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</si>
  <si>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</si>
  <si>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</si>
  <si>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</si>
  <si>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</si>
  <si>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</si>
  <si>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</si>
  <si>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</si>
  <si>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</si>
  <si>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</si>
  <si>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</si>
  <si>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</si>
  <si>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</si>
  <si>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</si>
  <si>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</si>
  <si>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</si>
  <si>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</si>
  <si>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</si>
  <si>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</si>
  <si>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</si>
  <si>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</si>
  <si>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</si>
  <si>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</si>
  <si>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</si>
  <si>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</si>
  <si>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</si>
  <si>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</si>
  <si>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</si>
  <si>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</si>
  <si>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</si>
  <si>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</si>
  <si>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</si>
  <si>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</si>
  <si>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</si>
  <si>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</si>
  <si>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</si>
  <si>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</si>
  <si>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</si>
  <si>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</si>
  <si>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</si>
  <si>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</si>
  <si>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</si>
  <si>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</si>
  <si>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</si>
  <si>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</si>
  <si>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</si>
  <si>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</si>
  <si>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</si>
  <si>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</si>
  <si>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</si>
  <si>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</si>
  <si>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</si>
  <si>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</si>
  <si>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</si>
  <si>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</si>
  <si>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</si>
  <si>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</si>
  <si>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</si>
  <si>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</si>
  <si>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</si>
  <si>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</si>
  <si>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</si>
  <si>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</si>
  <si>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</si>
  <si>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</si>
  <si>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</si>
  <si>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</si>
  <si>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</si>
  <si>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</si>
  <si>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</si>
  <si>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</si>
  <si>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</si>
  <si>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</si>
  <si>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</si>
  <si>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</si>
  <si>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</si>
  <si>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</si>
  <si>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</si>
  <si>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</si>
  <si>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</si>
  <si>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</si>
  <si>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</si>
  <si>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</si>
  <si>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</si>
  <si>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</si>
  <si>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</si>
  <si>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</si>
  <si>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</si>
  <si>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</si>
  <si>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</si>
  <si>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</si>
  <si>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</si>
  <si>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</si>
  <si>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</si>
  <si>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</si>
  <si>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</si>
  <si>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</si>
  <si>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</si>
  <si>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</si>
  <si>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</si>
  <si>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</si>
  <si>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</si>
  <si>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</si>
  <si>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</si>
  <si>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</si>
  <si>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</si>
  <si>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</si>
  <si>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</si>
  <si>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</si>
  <si>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</si>
  <si>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</si>
  <si>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</si>
  <si>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</si>
  <si>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</si>
  <si>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</si>
  <si>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</si>
  <si>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</si>
  <si>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</si>
  <si>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</si>
  <si>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</si>
  <si>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</si>
  <si>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</si>
  <si>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</si>
  <si>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</si>
  <si>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</si>
  <si>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</si>
  <si>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</si>
  <si>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</si>
  <si>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</si>
  <si>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</si>
  <si>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</si>
  <si>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</si>
  <si>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</si>
  <si>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</si>
  <si>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</si>
  <si>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</si>
  <si>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</si>
  <si>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</si>
  <si>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</si>
  <si>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</si>
  <si>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</si>
  <si>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</si>
  <si>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</si>
  <si>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</si>
  <si>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</si>
  <si>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</si>
  <si>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</si>
  <si>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</si>
  <si>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</si>
  <si>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</si>
  <si>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</si>
  <si>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</si>
  <si>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</si>
  <si>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</si>
  <si>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</si>
  <si>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</si>
  <si>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</si>
  <si>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</si>
  <si>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</si>
  <si>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</si>
  <si>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</si>
  <si>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</si>
  <si>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</si>
  <si>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</si>
  <si>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</si>
  <si>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</si>
  <si>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</si>
  <si>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</si>
  <si>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</si>
  <si>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</si>
  <si>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</si>
  <si>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</si>
  <si>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</si>
  <si>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</si>
  <si>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</si>
  <si>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</si>
  <si>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</si>
  <si>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</si>
  <si>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</si>
  <si>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</si>
  <si>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</si>
  <si>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</si>
  <si>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</si>
  <si>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</si>
  <si>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</si>
  <si>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</si>
  <si>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</si>
  <si>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</si>
  <si>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</si>
  <si>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</si>
  <si>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</si>
  <si>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</si>
  <si>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</si>
  <si>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</si>
  <si>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</si>
  <si>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</si>
  <si>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</si>
  <si>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</si>
  <si>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</si>
  <si>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</si>
  <si>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</si>
  <si>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</si>
  <si>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</si>
  <si>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</si>
  <si>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</si>
  <si>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</si>
  <si>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</si>
  <si>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</si>
  <si>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</si>
  <si>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</si>
  <si>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</si>
  <si>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</si>
  <si>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</si>
  <si>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</si>
  <si>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</si>
  <si>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</si>
  <si>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</si>
  <si>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</si>
  <si>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</si>
  <si>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</si>
  <si>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</si>
  <si>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</si>
  <si>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</si>
  <si>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</si>
  <si>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</si>
  <si>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</si>
  <si>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</si>
  <si>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</si>
  <si>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</si>
  <si>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</si>
  <si>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</si>
  <si>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</si>
  <si>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</si>
  <si>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</si>
  <si>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</si>
  <si>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</si>
  <si>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</si>
  <si>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</si>
  <si>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</si>
  <si>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</si>
  <si>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</si>
  <si>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</si>
  <si>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</si>
  <si>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</si>
  <si>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</si>
  <si>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</si>
  <si>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</si>
  <si>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</si>
  <si>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</si>
  <si>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</si>
  <si>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</si>
  <si>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</si>
  <si>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</si>
  <si>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</si>
  <si>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</si>
  <si>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</si>
  <si>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</si>
  <si>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</si>
  <si>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</si>
  <si>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</si>
  <si>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</si>
  <si>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</si>
  <si>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</si>
  <si>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</si>
  <si>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</si>
  <si>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</si>
  <si>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</si>
  <si>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</si>
  <si>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</si>
  <si>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</si>
  <si>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</si>
  <si>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</si>
  <si>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</si>
  <si>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</si>
  <si>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</si>
  <si>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</si>
  <si>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</si>
  <si>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</si>
  <si>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</si>
  <si>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</si>
  <si>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</si>
  <si>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</si>
  <si>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</si>
  <si>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</si>
  <si>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</si>
  <si>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</si>
  <si>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</si>
  <si>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</si>
  <si>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</si>
  <si>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</si>
  <si>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</si>
  <si>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</si>
  <si>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</si>
  <si>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</si>
  <si>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</si>
  <si>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</si>
  <si>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</si>
  <si>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</si>
  <si>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</si>
  <si>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</si>
  <si>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</si>
  <si>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</si>
  <si>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</si>
  <si>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</si>
  <si>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</si>
  <si>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</si>
  <si>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</si>
  <si>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</si>
  <si>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</si>
  <si>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</si>
  <si>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</si>
  <si>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</si>
  <si>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</si>
  <si>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</si>
  <si>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</si>
  <si>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</si>
  <si>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</si>
  <si>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</si>
  <si>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</si>
  <si>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</si>
  <si>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</si>
  <si>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</si>
  <si>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</si>
  <si>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</si>
  <si>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</si>
  <si>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</si>
  <si>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</si>
  <si>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</si>
  <si>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</si>
  <si>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</si>
  <si>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</si>
  <si>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</si>
  <si>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</si>
  <si>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</si>
  <si>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</si>
  <si>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</si>
  <si>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</si>
  <si>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</si>
  <si>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</si>
  <si>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</si>
  <si>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</si>
  <si>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</si>
  <si>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</si>
  <si>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</si>
  <si>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</si>
  <si>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</si>
  <si>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</si>
  <si>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</si>
  <si>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</si>
  <si>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</si>
  <si>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</si>
  <si>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</si>
  <si>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</si>
  <si>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</si>
  <si>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</si>
  <si>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</si>
  <si>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</si>
  <si>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</si>
  <si>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</si>
  <si>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</si>
  <si>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</si>
  <si>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</si>
  <si>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</si>
  <si>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</si>
  <si>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</si>
  <si>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</si>
  <si>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</si>
  <si>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</si>
  <si>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</si>
  <si>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</si>
  <si>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</si>
  <si>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</si>
  <si>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</si>
  <si>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</si>
  <si>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</si>
  <si>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</si>
  <si>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</si>
  <si>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</si>
  <si>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</si>
  <si>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</si>
  <si>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</si>
  <si>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</si>
  <si>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</si>
  <si>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</si>
  <si>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</si>
  <si>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</si>
  <si>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</si>
  <si>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</si>
  <si>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</si>
  <si>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</si>
  <si>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</si>
  <si>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</si>
  <si>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</si>
  <si>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</si>
  <si>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</si>
  <si>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</si>
  <si>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</si>
  <si>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</si>
  <si>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</si>
  <si>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</si>
  <si>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</si>
  <si>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</si>
  <si>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</si>
  <si>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</si>
  <si>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</si>
  <si>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</si>
  <si>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</si>
  <si>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</si>
  <si>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</si>
  <si>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</si>
  <si>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</si>
  <si>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</si>
  <si>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</si>
  <si>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</si>
  <si>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</si>
  <si>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</si>
  <si>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</si>
  <si>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</si>
  <si>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</si>
  <si>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</si>
  <si>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</si>
  <si>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</si>
  <si>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</si>
  <si>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</si>
  <si>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</si>
  <si>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</si>
  <si>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</si>
  <si>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</si>
  <si>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</si>
  <si>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</si>
  <si>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</si>
  <si>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</si>
  <si>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</si>
  <si>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</si>
  <si>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</si>
  <si>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</si>
  <si>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</si>
  <si>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</si>
  <si>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</si>
  <si>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</si>
  <si>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</si>
  <si>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</si>
  <si>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</si>
  <si>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</si>
  <si>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</si>
  <si>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</si>
  <si>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</si>
  <si>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</si>
  <si>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</si>
  <si>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</si>
  <si>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</si>
  <si>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</si>
  <si>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</si>
  <si>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</si>
  <si>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</si>
  <si>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</si>
  <si>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</si>
  <si>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</si>
  <si>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</si>
  <si>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</si>
  <si>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</si>
  <si>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</si>
  <si>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</si>
  <si>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</si>
  <si>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</si>
  <si>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</si>
  <si>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</si>
  <si>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</si>
  <si>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</si>
  <si>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</si>
  <si>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</si>
  <si>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</si>
  <si>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</si>
  <si>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</si>
  <si>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</si>
  <si>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</si>
  <si>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</si>
  <si>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</si>
  <si>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</si>
  <si>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</si>
  <si>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</si>
  <si>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</si>
  <si>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</si>
  <si>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</si>
  <si>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</si>
  <si>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</si>
  <si>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</si>
  <si>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</si>
  <si>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</si>
  <si>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</si>
  <si>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</si>
  <si>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</si>
  <si>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</si>
  <si>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</si>
  <si>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</si>
  <si>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</si>
  <si>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</si>
  <si>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</si>
  <si>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</si>
  <si>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</si>
  <si>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</si>
  <si>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</si>
  <si>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</si>
  <si>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</si>
  <si>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</si>
  <si>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</si>
  <si>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</si>
  <si>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</si>
  <si>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</si>
  <si>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</si>
  <si>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</si>
  <si>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</si>
  <si>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</si>
  <si>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</si>
  <si>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</si>
  <si>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</si>
  <si>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</si>
  <si>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</si>
  <si>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</si>
  <si>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</si>
  <si>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</si>
  <si>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</si>
  <si>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</si>
  <si>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</si>
  <si>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</si>
  <si>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</si>
  <si>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</si>
  <si>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</si>
  <si>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</si>
  <si>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</si>
  <si>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</si>
  <si>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</si>
  <si>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</si>
  <si>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</si>
  <si>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</si>
  <si>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</si>
  <si>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</si>
  <si>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</si>
  <si>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</si>
  <si>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</si>
  <si>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</si>
  <si>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</si>
  <si>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</si>
  <si>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</si>
  <si>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</si>
  <si>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</si>
  <si>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</si>
  <si>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</si>
  <si>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</si>
  <si>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</si>
  <si>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</si>
  <si>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</si>
  <si>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</si>
  <si>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</si>
  <si>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</si>
  <si>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</si>
  <si>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</si>
  <si>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</si>
  <si>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</si>
  <si>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</si>
  <si>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</si>
  <si>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</si>
  <si>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</si>
  <si>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</si>
  <si>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</si>
  <si>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</si>
  <si>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</si>
  <si>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</si>
  <si>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</si>
  <si>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</si>
  <si>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</si>
  <si>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</si>
  <si>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</si>
  <si>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</si>
  <si>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</si>
  <si>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</si>
  <si>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</si>
  <si>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</si>
  <si>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</si>
  <si>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</si>
  <si>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</si>
  <si>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</si>
  <si>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</si>
  <si>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</si>
  <si>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</si>
  <si>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</si>
  <si>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</si>
  <si>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</si>
  <si>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</si>
  <si>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</si>
  <si>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</si>
  <si>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</si>
  <si>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</si>
  <si>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</si>
  <si>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</si>
  <si>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</si>
  <si>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</si>
  <si>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</si>
  <si>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</si>
  <si>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</si>
  <si>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</si>
  <si>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</si>
  <si>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</si>
  <si>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</si>
  <si>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</si>
  <si>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</si>
  <si>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</si>
  <si>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</si>
  <si>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</si>
  <si>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</si>
  <si>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</si>
  <si>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</si>
  <si>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</si>
  <si>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</si>
  <si>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</si>
  <si>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</si>
  <si>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</si>
  <si>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</si>
  <si>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</si>
  <si>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</si>
  <si>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</si>
  <si>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</si>
  <si>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</si>
  <si>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</si>
  <si>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</si>
  <si>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</si>
  <si>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</si>
  <si>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</si>
  <si>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</si>
  <si>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</si>
  <si>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</si>
  <si>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</si>
  <si>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</si>
  <si>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</si>
  <si>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</si>
  <si>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</si>
  <si>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</si>
  <si>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</si>
  <si>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</si>
  <si>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</si>
  <si>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</si>
  <si>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</si>
  <si>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</si>
  <si>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</si>
  <si>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</si>
  <si>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</si>
  <si>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</si>
  <si>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</si>
  <si>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</si>
  <si>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</si>
  <si>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</si>
  <si>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</si>
  <si>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</si>
  <si>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</si>
  <si>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</si>
  <si>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</si>
  <si>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</si>
  <si>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</si>
  <si>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</si>
  <si>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</si>
  <si>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</si>
  <si>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</si>
  <si>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</si>
  <si>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</si>
  <si>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</si>
  <si>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</si>
  <si>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</si>
  <si>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</si>
  <si>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</si>
  <si>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</si>
  <si>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</si>
  <si>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</si>
  <si>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</si>
  <si>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</si>
  <si>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</si>
  <si>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</si>
  <si>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</si>
  <si>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</si>
  <si>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</si>
  <si>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</si>
  <si>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</si>
  <si>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</si>
  <si>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</si>
  <si>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</si>
  <si>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</si>
  <si>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</si>
  <si>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</si>
  <si>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</si>
  <si>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</si>
  <si>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</si>
  <si>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</si>
  <si>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</si>
  <si>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</si>
  <si>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</si>
  <si>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</si>
  <si>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</si>
  <si>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</si>
  <si>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</si>
  <si>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</si>
  <si>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</si>
  <si>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</si>
  <si>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</si>
  <si>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</si>
  <si>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</si>
  <si>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</si>
  <si>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</si>
  <si>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</si>
  <si>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</si>
  <si>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</si>
  <si>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</si>
  <si>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</si>
  <si>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</si>
  <si>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</si>
  <si>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</si>
  <si>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</si>
  <si>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</si>
  <si>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</si>
  <si>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</si>
  <si>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</si>
  <si>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</si>
  <si>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</si>
  <si>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</si>
  <si>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</si>
  <si>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</si>
  <si>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</si>
  <si>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</si>
  <si>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</si>
  <si>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</si>
  <si>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</si>
  <si>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</si>
  <si>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</si>
  <si>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</si>
  <si>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</si>
  <si>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</si>
  <si>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</si>
  <si>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</si>
  <si>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</si>
  <si>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</si>
  <si>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</si>
  <si>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</si>
  <si>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</si>
  <si>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</si>
  <si>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</si>
  <si>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</si>
  <si>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</si>
  <si>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</si>
  <si>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</si>
  <si>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</si>
  <si>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</si>
  <si>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</si>
  <si>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</si>
  <si>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</si>
  <si>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</si>
  <si>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</si>
  <si>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</si>
  <si>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</si>
  <si>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</si>
  <si>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</si>
  <si>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</si>
  <si>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</si>
  <si>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</si>
  <si>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</si>
  <si>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</si>
  <si>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</si>
  <si>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</si>
  <si>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</si>
  <si>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</si>
  <si>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</si>
  <si>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</si>
  <si>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</si>
  <si>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</si>
  <si>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</si>
  <si>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</si>
  <si>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</si>
  <si>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</si>
  <si>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</si>
  <si>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</si>
  <si>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</si>
  <si>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</si>
  <si>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</si>
  <si>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</si>
  <si>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</si>
  <si>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</si>
  <si>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</si>
  <si>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</si>
  <si>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</si>
  <si>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</si>
  <si>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</si>
  <si>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</si>
  <si>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</si>
  <si>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</si>
  <si>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</si>
  <si>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</si>
  <si>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</si>
  <si>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</si>
  <si>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</si>
  <si>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</si>
  <si>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</si>
  <si>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</si>
  <si>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</si>
  <si>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</si>
  <si>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</si>
  <si>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</si>
  <si>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</si>
  <si>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</si>
  <si>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</si>
  <si>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</si>
  <si>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</si>
  <si>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</si>
  <si>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</si>
  <si>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</si>
  <si>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</si>
  <si>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</si>
  <si>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</si>
  <si>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</si>
  <si>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</si>
  <si>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</si>
  <si>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</si>
  <si>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</si>
  <si>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</si>
  <si>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</si>
  <si>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</si>
  <si>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</si>
  <si>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</si>
  <si>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</si>
  <si>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</si>
  <si>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</si>
  <si>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</si>
  <si>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</si>
  <si>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</si>
  <si>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</si>
  <si>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</si>
  <si>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</si>
  <si>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</si>
  <si>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</si>
  <si>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</si>
  <si>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</si>
  <si>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</si>
  <si>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</si>
  <si>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</si>
  <si>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</si>
  <si>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</si>
  <si>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</si>
  <si>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</si>
  <si>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</si>
  <si>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</si>
  <si>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</si>
  <si>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</si>
  <si>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</si>
  <si>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</si>
  <si>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</si>
  <si>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</si>
  <si>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</si>
  <si>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</si>
  <si>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</si>
  <si>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</si>
  <si>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</si>
  <si>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</si>
  <si>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</si>
  <si>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</si>
  <si>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</si>
  <si>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</si>
  <si>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</si>
  <si>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</si>
  <si>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</si>
  <si>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</si>
  <si>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</si>
  <si>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</si>
  <si>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</si>
  <si>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</si>
  <si>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</si>
  <si>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</si>
  <si>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</si>
  <si>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</si>
  <si>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</si>
  <si>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</si>
  <si>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</si>
  <si>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</si>
  <si>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</si>
  <si>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</si>
  <si>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</si>
  <si>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</si>
  <si>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</si>
  <si>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</si>
  <si>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</si>
  <si>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</si>
  <si>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</si>
  <si>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</si>
  <si>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</si>
  <si>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</si>
  <si>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</si>
  <si>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</si>
  <si>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</si>
  <si>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</si>
  <si>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</si>
  <si>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</si>
  <si>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</si>
  <si>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</si>
  <si>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</si>
  <si>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</si>
  <si>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</si>
  <si>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</si>
  <si>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</si>
  <si>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</si>
  <si>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</si>
  <si>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</si>
  <si>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</si>
  <si>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</si>
  <si>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</si>
  <si>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</si>
  <si>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</si>
  <si>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</si>
  <si>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</si>
  <si>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</si>
  <si>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</si>
  <si>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</si>
  <si>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</si>
  <si>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</si>
  <si>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</si>
  <si>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</si>
  <si>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</si>
  <si>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</si>
  <si>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</si>
  <si>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</si>
  <si>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</si>
  <si>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</si>
  <si>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</si>
  <si>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</si>
  <si>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</si>
  <si>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</si>
  <si>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</si>
  <si>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</si>
  <si>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</si>
  <si>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</si>
  <si>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</si>
  <si>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</si>
  <si>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</si>
  <si>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</si>
  <si>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</si>
  <si>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</si>
  <si>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</si>
  <si>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</si>
  <si>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</si>
  <si>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</si>
  <si>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</si>
  <si>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</si>
  <si>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</si>
  <si>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</si>
  <si>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</si>
  <si>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</si>
  <si>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</si>
  <si>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</si>
  <si>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</si>
  <si>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</si>
  <si>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</si>
  <si>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</si>
  <si>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</si>
  <si>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</si>
  <si>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</si>
  <si>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</si>
  <si>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</si>
  <si>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</si>
  <si>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</si>
  <si>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</si>
  <si>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</si>
  <si>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</si>
  <si>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</si>
  <si>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</si>
  <si>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</si>
  <si>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</si>
  <si>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</si>
  <si>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</si>
  <si>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</si>
  <si>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</si>
  <si>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</si>
  <si>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</si>
  <si>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</si>
  <si>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</si>
  <si>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</si>
  <si>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</si>
  <si>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</si>
  <si>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</si>
  <si>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</si>
  <si>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</si>
  <si>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</si>
  <si>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</si>
  <si>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</si>
  <si>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</si>
  <si>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</si>
  <si>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</si>
  <si>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</si>
  <si>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</si>
  <si>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</si>
  <si>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</si>
  <si>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</si>
  <si>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</si>
  <si>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</si>
  <si>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</si>
  <si>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</si>
  <si>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</si>
  <si>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</si>
  <si>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</si>
  <si>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</si>
  <si>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</si>
  <si>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</si>
  <si>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</si>
  <si>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</si>
  <si>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</si>
  <si>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</si>
  <si>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</si>
  <si>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</si>
  <si>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</si>
  <si>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</si>
  <si>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</si>
  <si>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</si>
  <si>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</si>
  <si>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</si>
  <si>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</si>
  <si>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</si>
  <si>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</si>
  <si>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</si>
  <si>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</si>
  <si>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</si>
  <si>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</si>
  <si>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</si>
  <si>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</si>
  <si>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</si>
  <si>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</si>
  <si>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</si>
  <si>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</si>
  <si>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</si>
  <si>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</si>
  <si>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</si>
  <si>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</si>
  <si>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</si>
  <si>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</si>
  <si>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</si>
  <si>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</si>
  <si>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</si>
  <si>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</si>
  <si>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</si>
  <si>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</si>
  <si>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</si>
  <si>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</si>
  <si>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</si>
  <si>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</si>
  <si>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</si>
  <si>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</si>
  <si>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</si>
  <si>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</si>
  <si>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</si>
  <si>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</si>
  <si>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</si>
  <si>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</si>
  <si>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</si>
  <si>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</si>
  <si>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</si>
  <si>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</si>
  <si>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</si>
  <si>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</si>
  <si>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</si>
  <si>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</si>
  <si>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</si>
  <si>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</si>
  <si>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</si>
  <si>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</si>
  <si>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</si>
  <si>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</si>
  <si>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</si>
  <si>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</si>
  <si>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</si>
  <si>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</si>
  <si>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</si>
  <si>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</si>
  <si>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</si>
  <si>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</si>
  <si>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</si>
  <si>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</si>
  <si>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</si>
  <si>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</si>
  <si>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</si>
  <si>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</si>
  <si>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</si>
  <si>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</si>
  <si>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</si>
  <si>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</si>
  <si>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</si>
  <si>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</si>
  <si>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</si>
  <si>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</si>
  <si>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</si>
  <si>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</si>
  <si>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</si>
  <si>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</si>
  <si>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</si>
  <si>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</si>
  <si>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</si>
  <si>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</si>
  <si>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</si>
  <si>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</si>
  <si>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</si>
  <si>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</si>
  <si>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</si>
  <si>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</si>
  <si>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</si>
  <si>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</si>
  <si>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</si>
  <si>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</si>
  <si>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</si>
  <si>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</si>
  <si>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</si>
  <si>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</si>
  <si>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</si>
  <si>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</si>
  <si>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</si>
  <si>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</si>
  <si>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</si>
  <si>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</si>
  <si>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</si>
  <si>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</si>
  <si>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</si>
  <si>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</si>
  <si>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</si>
  <si>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</si>
  <si>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</si>
  <si>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</si>
  <si>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</si>
  <si>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</si>
  <si>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</si>
  <si>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</si>
  <si>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</si>
  <si>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</si>
  <si>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</si>
  <si>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</si>
  <si>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</si>
  <si>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</si>
  <si>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</si>
  <si>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</si>
  <si>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</si>
  <si>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</si>
  <si>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</si>
  <si>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</si>
  <si>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</si>
  <si>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</si>
  <si>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</si>
  <si>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</si>
  <si>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</si>
  <si>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</si>
  <si>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</si>
  <si>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</si>
  <si>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</si>
  <si>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</si>
  <si>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</si>
  <si>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</si>
  <si>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</si>
  <si>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</si>
  <si>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</si>
  <si>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</si>
  <si>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</si>
  <si>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</si>
  <si>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</si>
  <si>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</si>
  <si>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</si>
  <si>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</si>
  <si>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</si>
  <si>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</si>
  <si>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</si>
  <si>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</si>
  <si>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</si>
  <si>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</si>
  <si>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</si>
  <si>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</si>
  <si>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</si>
  <si>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</si>
  <si>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</si>
  <si>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</si>
  <si>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</si>
  <si>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</si>
  <si>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</si>
  <si>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</si>
  <si>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</si>
  <si>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</si>
  <si>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</si>
  <si>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</si>
  <si>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</si>
  <si>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</si>
  <si>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</si>
  <si>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</si>
  <si>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</si>
  <si>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</si>
  <si>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</si>
  <si>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</si>
  <si>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</si>
  <si>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</si>
  <si>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</si>
  <si>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</si>
  <si>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</si>
  <si>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</si>
  <si>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</si>
  <si>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</si>
  <si>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</si>
  <si>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</si>
  <si>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</si>
  <si>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</si>
  <si>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</si>
  <si>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</si>
  <si>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</si>
  <si>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</si>
  <si>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</si>
  <si>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</si>
  <si>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</si>
  <si>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</si>
  <si>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</si>
  <si>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</si>
  <si>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</si>
  <si>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</si>
  <si>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</si>
  <si>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</si>
  <si>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</si>
  <si>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</si>
  <si>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</si>
  <si>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</si>
  <si>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</si>
  <si>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</si>
  <si>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</si>
  <si>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</si>
  <si>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</si>
  <si>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</si>
  <si>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</si>
  <si>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</si>
  <si>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</si>
  <si>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</si>
  <si>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</si>
  <si>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</si>
  <si>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</si>
  <si>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</si>
  <si>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</si>
  <si>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</si>
  <si>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</si>
  <si>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</si>
  <si>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</si>
  <si>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</si>
  <si>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</si>
  <si>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</si>
  <si>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</si>
  <si>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</si>
  <si>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</si>
  <si>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</si>
  <si>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</si>
  <si>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</si>
  <si>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</si>
  <si>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</si>
  <si>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</si>
  <si>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</si>
  <si>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</si>
  <si>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</si>
  <si>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</si>
  <si>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</si>
  <si>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</si>
  <si>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</si>
  <si>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</si>
  <si>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</si>
  <si>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</si>
  <si>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</si>
  <si>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</si>
  <si>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</si>
  <si>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</si>
  <si>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</si>
  <si>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</si>
  <si>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</si>
  <si>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</si>
  <si>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</si>
  <si>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</si>
  <si>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</si>
  <si>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</si>
  <si>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</si>
  <si>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</si>
  <si>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</si>
  <si>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</si>
  <si>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</si>
  <si>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</si>
  <si>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</si>
  <si>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</si>
  <si>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</si>
  <si>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</si>
  <si>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</si>
  <si>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</si>
  <si>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</si>
  <si>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</si>
  <si>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</si>
  <si>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</si>
  <si>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</si>
  <si>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</si>
  <si>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</si>
  <si>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</si>
  <si>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</si>
  <si>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</si>
  <si>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</si>
  <si>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</si>
  <si>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</si>
  <si>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</si>
  <si>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</si>
  <si>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</si>
  <si>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</si>
  <si>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</si>
  <si>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</si>
  <si>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</si>
  <si>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</si>
  <si>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</si>
  <si>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</si>
  <si>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</si>
  <si>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</si>
  <si>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</si>
  <si>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</si>
  <si>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</si>
  <si>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</si>
  <si>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</si>
  <si>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</si>
  <si>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</si>
  <si>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</si>
  <si>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</si>
  <si>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</si>
  <si>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</si>
  <si>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</si>
  <si>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</si>
  <si>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</si>
  <si>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</si>
  <si>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</si>
  <si>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</si>
  <si>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</si>
  <si>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</si>
  <si>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</si>
  <si>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</si>
  <si>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</si>
  <si>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</si>
  <si>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</si>
  <si>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</si>
  <si>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</si>
  <si>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</si>
  <si>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</si>
  <si>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</si>
  <si>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</si>
  <si>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</si>
  <si>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</si>
  <si>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</si>
  <si>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</si>
  <si>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</si>
  <si>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</si>
  <si>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</si>
  <si>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</si>
  <si>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</si>
  <si>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</si>
  <si>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</si>
  <si>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</si>
  <si>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</si>
  <si>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</si>
  <si>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</si>
  <si>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</si>
  <si>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</si>
  <si>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</si>
  <si>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</si>
  <si>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</si>
  <si>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</si>
  <si>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</si>
  <si>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</si>
  <si>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</si>
  <si>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</si>
  <si>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</si>
  <si>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</si>
  <si>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</si>
  <si>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</si>
  <si>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</si>
  <si>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</si>
  <si>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</si>
  <si>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</si>
  <si>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</si>
  <si>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</si>
  <si>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</si>
  <si>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</si>
  <si>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</si>
  <si>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</si>
  <si>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</si>
  <si>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</si>
  <si>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</si>
  <si>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</si>
  <si>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</si>
  <si>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</si>
  <si>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</si>
  <si>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</si>
  <si>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</si>
  <si>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</si>
  <si>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</si>
  <si>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</si>
  <si>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</si>
  <si>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</si>
  <si>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</si>
  <si>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</si>
  <si>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</si>
  <si>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</si>
  <si>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</si>
  <si>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</si>
  <si>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</si>
  <si>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</si>
  <si>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</si>
  <si>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</si>
  <si>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</si>
  <si>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</si>
  <si>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</si>
  <si>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</si>
  <si>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</si>
  <si>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</si>
  <si>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</si>
  <si>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</si>
  <si>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</si>
  <si>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</si>
  <si>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</si>
  <si>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</si>
  <si>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</si>
  <si>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</si>
  <si>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</si>
  <si>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</si>
  <si>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</si>
  <si>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</si>
  <si>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</si>
  <si>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</si>
  <si>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</si>
  <si>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</si>
  <si>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</si>
  <si>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</si>
  <si>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</si>
  <si>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</si>
  <si>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</si>
  <si>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</si>
  <si>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</si>
  <si>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</si>
  <si>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</si>
  <si>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</si>
  <si>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</si>
  <si>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</si>
  <si>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</si>
  <si>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</si>
  <si>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</si>
  <si>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</si>
  <si>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</si>
  <si>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</si>
  <si>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</si>
  <si>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</si>
  <si>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</si>
  <si>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</si>
  <si>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</si>
  <si>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</si>
  <si>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</si>
  <si>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</si>
  <si>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</si>
  <si>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</si>
  <si>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</si>
  <si>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</si>
  <si>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</si>
  <si>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</si>
  <si>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</si>
  <si>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</si>
  <si>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</si>
  <si>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</si>
  <si>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</si>
  <si>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</si>
  <si>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</si>
  <si>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</si>
  <si>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</si>
  <si>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</si>
  <si>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</si>
  <si>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</si>
  <si>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</si>
  <si>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</si>
  <si>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</si>
  <si>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</si>
  <si>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</si>
  <si>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</si>
  <si>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</si>
  <si>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</si>
  <si>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</si>
  <si>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</si>
  <si>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</si>
  <si>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</si>
  <si>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</si>
  <si>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</si>
  <si>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</si>
  <si>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</si>
  <si>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</si>
  <si>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</si>
  <si>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</si>
  <si>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</si>
  <si>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</si>
  <si>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</si>
  <si>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</si>
  <si>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</si>
  <si>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</si>
  <si>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</si>
  <si>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</si>
  <si>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</si>
  <si>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</si>
  <si>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</si>
  <si>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</si>
  <si>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</si>
  <si>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</si>
  <si>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</si>
  <si>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</si>
  <si>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</si>
  <si>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</si>
  <si>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</si>
  <si>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</si>
  <si>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</si>
  <si>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</si>
  <si>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</si>
  <si>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</si>
  <si>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</si>
  <si>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</si>
  <si>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</si>
  <si>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</si>
  <si>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</si>
  <si>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</si>
  <si>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</si>
  <si>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</si>
  <si>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</si>
  <si>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</si>
  <si>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</si>
  <si>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</si>
  <si>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</si>
  <si>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</si>
  <si>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</si>
  <si>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</si>
  <si>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</si>
  <si>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</si>
  <si>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</si>
  <si>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</si>
  <si>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</si>
  <si>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</si>
  <si>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</si>
  <si>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</si>
  <si>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</si>
  <si>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</si>
  <si>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</si>
  <si>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</si>
  <si>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</si>
  <si>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</si>
  <si>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</si>
  <si>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</si>
  <si>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</si>
  <si>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</si>
  <si>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</si>
  <si>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</si>
  <si>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</si>
  <si>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</si>
  <si>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</si>
  <si>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</si>
  <si>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</si>
  <si>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</si>
  <si>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</si>
  <si>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</si>
  <si>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</si>
  <si>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</si>
  <si>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</si>
  <si>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</si>
  <si>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</si>
  <si>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</si>
  <si>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</si>
  <si>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</si>
  <si>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</si>
  <si>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</si>
  <si>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</si>
  <si>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</si>
  <si>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</si>
  <si>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</si>
  <si>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</si>
  <si>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</si>
  <si>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</si>
  <si>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</si>
  <si>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</si>
  <si>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</si>
  <si>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</si>
  <si>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</si>
  <si>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</si>
  <si>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</si>
  <si>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</si>
  <si>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</si>
  <si>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</si>
  <si>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</si>
  <si>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</si>
  <si>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</si>
  <si>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</si>
  <si>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</si>
  <si>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</si>
  <si>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</si>
  <si>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</si>
  <si>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</si>
  <si>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</si>
  <si>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</si>
  <si>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</si>
  <si>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</si>
  <si>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</si>
  <si>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</si>
  <si>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</si>
  <si>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</si>
  <si>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</si>
  <si>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</si>
  <si>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</si>
  <si>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</si>
  <si>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</si>
  <si>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</si>
  <si>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</si>
  <si>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</si>
  <si>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</si>
  <si>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</si>
  <si>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</si>
  <si>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</si>
  <si>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</si>
  <si>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</si>
  <si>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</si>
  <si>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</si>
  <si>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</si>
  <si>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</si>
  <si>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</si>
  <si>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</si>
  <si>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</si>
  <si>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</si>
  <si>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</si>
  <si>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</si>
  <si>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</si>
  <si>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</si>
  <si>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</si>
  <si>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</si>
  <si>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</si>
  <si>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</si>
  <si>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</si>
  <si>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</si>
  <si>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</si>
  <si>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</si>
  <si>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</si>
  <si>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</si>
  <si>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</si>
  <si>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</si>
  <si>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</si>
  <si>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</si>
  <si>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</si>
  <si>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</si>
  <si>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</si>
  <si>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</si>
  <si>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</si>
  <si>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</si>
  <si>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</si>
  <si>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</si>
  <si>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</si>
  <si>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</si>
  <si>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</si>
  <si>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</si>
  <si>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</si>
  <si>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</si>
  <si>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</si>
  <si>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</si>
  <si>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</si>
  <si>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</si>
  <si>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</si>
  <si>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</si>
  <si>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</si>
  <si>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</si>
  <si>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</si>
  <si>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</si>
  <si>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</si>
  <si>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</si>
  <si>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</si>
  <si>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</si>
  <si>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</si>
  <si>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</si>
  <si>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</si>
  <si>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</si>
  <si>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</si>
  <si>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</si>
  <si>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</si>
  <si>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</si>
  <si>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</si>
  <si>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</si>
  <si>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</si>
  <si>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</si>
  <si>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</si>
  <si>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</si>
  <si>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</si>
  <si>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</si>
  <si>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</si>
  <si>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</si>
  <si>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</si>
  <si>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</si>
  <si>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</si>
  <si>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</si>
  <si>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</si>
  <si>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</si>
  <si>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</si>
  <si>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</si>
  <si>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</si>
  <si>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</si>
  <si>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</si>
  <si>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</si>
  <si>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</si>
  <si>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</si>
  <si>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</si>
  <si>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</si>
  <si>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</si>
  <si>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</si>
  <si>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</si>
  <si>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</si>
  <si>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</si>
  <si>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</si>
  <si>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</si>
  <si>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</si>
  <si>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</si>
  <si>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</si>
  <si>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</si>
  <si>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</si>
  <si>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</si>
  <si>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</si>
  <si>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</si>
  <si>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</si>
  <si>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</si>
  <si>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</si>
  <si>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</si>
  <si>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</si>
  <si>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</si>
  <si>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</si>
  <si>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</si>
  <si>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</si>
  <si>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</si>
  <si>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</si>
  <si>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</si>
  <si>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</si>
  <si>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</si>
  <si>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</si>
  <si>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</si>
  <si>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</si>
  <si>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</si>
  <si>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</si>
  <si>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</si>
  <si>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</si>
  <si>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</si>
  <si>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</si>
  <si>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</si>
  <si>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</si>
  <si>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</si>
  <si>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</si>
  <si>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</si>
  <si>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</si>
  <si>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</si>
  <si>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</si>
  <si>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</si>
  <si>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</si>
  <si>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</si>
  <si>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</si>
  <si>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</si>
  <si>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</si>
  <si>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</si>
  <si>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</si>
  <si>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</si>
  <si>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</si>
  <si>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</si>
  <si>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</si>
  <si>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</si>
  <si>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</si>
  <si>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</si>
  <si>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</si>
  <si>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</si>
  <si>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</si>
  <si>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</si>
  <si>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</si>
  <si>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</si>
  <si>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</si>
  <si>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</si>
  <si>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</si>
  <si>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</si>
  <si>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</si>
  <si>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</si>
  <si>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</si>
  <si>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</si>
  <si>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</si>
  <si>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</si>
  <si>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</si>
  <si>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</si>
  <si>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</si>
  <si>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</si>
  <si>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</si>
  <si>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</si>
  <si>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</si>
  <si>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</si>
  <si>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</si>
  <si>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</si>
  <si>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</si>
  <si>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</si>
  <si>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</si>
  <si>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</si>
  <si>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</si>
  <si>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</si>
  <si>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</si>
  <si>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</si>
  <si>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</si>
  <si>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</si>
  <si>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</si>
  <si>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</si>
  <si>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</si>
  <si>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</si>
  <si>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</si>
  <si>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</si>
  <si>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</si>
  <si>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</si>
  <si>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</si>
  <si>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</si>
  <si>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</si>
  <si>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</si>
  <si>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</si>
  <si>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</si>
  <si>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</si>
  <si>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</si>
  <si>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</si>
  <si>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</si>
  <si>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</si>
  <si>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</si>
  <si>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</si>
  <si>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</si>
  <si>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</si>
  <si>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</si>
  <si>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</si>
  <si>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</si>
  <si>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</si>
  <si>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</si>
  <si>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</si>
  <si>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</si>
  <si>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</si>
  <si>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</si>
  <si>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</si>
  <si>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</si>
  <si>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</si>
  <si>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</si>
  <si>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</si>
  <si>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</si>
  <si>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</si>
  <si>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</si>
  <si>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</si>
  <si>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</si>
  <si>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</si>
  <si>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</si>
  <si>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</si>
  <si>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</si>
  <si>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</si>
  <si>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</si>
  <si>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</si>
  <si>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</si>
  <si>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</si>
  <si>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</si>
  <si>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</si>
  <si>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</si>
  <si>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</si>
  <si>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</si>
  <si>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</si>
  <si>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</si>
  <si>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</si>
  <si>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</si>
  <si>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</si>
  <si>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</si>
  <si>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</si>
  <si>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</si>
  <si>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</si>
  <si>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</si>
  <si>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</si>
  <si>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</si>
  <si>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</si>
  <si>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</si>
  <si>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</si>
  <si>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</si>
  <si>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</si>
  <si>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</si>
  <si>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</si>
  <si>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</si>
  <si>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</si>
  <si>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</si>
  <si>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</si>
  <si>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</si>
  <si>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</si>
  <si>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</si>
  <si>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</si>
  <si>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</si>
  <si>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</si>
  <si>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</si>
  <si>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</si>
  <si>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</si>
  <si>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</si>
  <si>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</si>
  <si>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</si>
  <si>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</si>
  <si>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</si>
  <si>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</si>
  <si>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</si>
  <si>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</si>
  <si>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</si>
  <si>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</si>
  <si>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</si>
  <si>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</si>
  <si>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</si>
  <si>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</si>
  <si>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</si>
  <si>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</si>
  <si>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</si>
  <si>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</si>
  <si>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</si>
  <si>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</si>
  <si>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</si>
  <si>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</si>
  <si>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</si>
  <si>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</si>
  <si>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</si>
  <si>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</si>
  <si>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</si>
  <si>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</si>
  <si>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</si>
  <si>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</si>
  <si>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</si>
  <si>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</si>
  <si>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</si>
  <si>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</si>
  <si>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</si>
  <si>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</si>
  <si>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</si>
  <si>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</si>
  <si>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</si>
  <si>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</si>
  <si>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</si>
  <si>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</si>
  <si>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</si>
  <si>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</si>
  <si>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</si>
  <si>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</si>
  <si>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</si>
  <si>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</si>
  <si>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</si>
  <si>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</si>
  <si>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</si>
  <si>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</si>
  <si>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</si>
  <si>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</si>
  <si>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</si>
  <si>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</si>
  <si>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</si>
  <si>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</si>
  <si>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</si>
  <si>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</si>
  <si>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</si>
  <si>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</si>
  <si>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</si>
  <si>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</si>
  <si>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</si>
  <si>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</si>
  <si>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</si>
  <si>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</si>
  <si>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</si>
  <si>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</si>
  <si>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</si>
  <si>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</si>
  <si>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</si>
  <si>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</si>
  <si>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</si>
  <si>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</si>
  <si>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</si>
  <si>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</si>
  <si>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</si>
  <si>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</si>
  <si>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</si>
  <si>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</si>
  <si>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</si>
  <si>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</si>
  <si>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</si>
  <si>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</si>
  <si>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</si>
  <si>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</si>
  <si>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</si>
  <si>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</si>
  <si>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</si>
  <si>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</si>
  <si>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</si>
  <si>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</si>
  <si>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</si>
  <si>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</si>
  <si>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</si>
  <si>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</si>
  <si>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</si>
  <si>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</si>
  <si>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</si>
  <si>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</si>
  <si>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</si>
  <si>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</si>
  <si>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</si>
  <si>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</si>
  <si>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</si>
  <si>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</si>
  <si>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</si>
  <si>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</si>
  <si>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</si>
  <si>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</si>
  <si>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</si>
  <si>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</si>
  <si>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</si>
  <si>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</si>
  <si>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</si>
  <si>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</si>
  <si>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</si>
  <si>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</si>
  <si>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</si>
  <si>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</si>
  <si>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</si>
  <si>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</si>
  <si>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</si>
  <si>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</si>
  <si>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</si>
  <si>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</si>
  <si>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</si>
  <si>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</si>
  <si>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</si>
  <si>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</si>
  <si>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</si>
  <si>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</si>
  <si>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</si>
  <si>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</si>
  <si>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</si>
  <si>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</si>
  <si>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</si>
  <si>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</si>
  <si>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</si>
  <si>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</si>
  <si>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</si>
  <si>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</si>
  <si>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</si>
  <si>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</si>
  <si>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</si>
  <si>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</si>
  <si>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</si>
  <si>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</si>
  <si>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</si>
  <si>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</si>
  <si>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</si>
  <si>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</si>
  <si>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</si>
  <si>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</si>
  <si>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</si>
  <si>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</si>
  <si>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</si>
  <si>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</si>
  <si>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</si>
  <si>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</si>
  <si>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</si>
  <si>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</si>
  <si>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</si>
  <si>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</si>
  <si>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</si>
  <si>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</si>
  <si>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</si>
  <si>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</si>
  <si>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</si>
  <si>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</si>
  <si>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</si>
  <si>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</si>
  <si>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</si>
  <si>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</si>
  <si>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</si>
  <si>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</si>
  <si>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</si>
  <si>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</si>
  <si>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</si>
  <si>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</si>
  <si>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</si>
  <si>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</si>
  <si>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</si>
  <si>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</si>
  <si>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</si>
  <si>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</si>
  <si>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</si>
  <si>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</si>
  <si>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</si>
  <si>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</si>
  <si>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</si>
  <si>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</si>
  <si>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</si>
  <si>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</si>
  <si>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</si>
  <si>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</si>
  <si>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</si>
  <si>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</si>
  <si>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</si>
  <si>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</si>
  <si>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</si>
  <si>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</si>
  <si>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</si>
  <si>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</si>
  <si>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</si>
  <si>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</si>
  <si>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</si>
  <si>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</si>
  <si>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</si>
  <si>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</si>
  <si>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</si>
  <si>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</si>
  <si>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</si>
  <si>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</si>
  <si>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</si>
  <si>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</si>
  <si>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</si>
  <si>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</si>
  <si>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</si>
  <si>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</si>
  <si>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</si>
  <si>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</si>
  <si>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</si>
  <si>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</si>
  <si>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</si>
  <si>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</si>
  <si>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</si>
  <si>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</si>
  <si>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</si>
  <si>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</si>
  <si>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</si>
  <si>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</si>
  <si>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</si>
  <si>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</si>
  <si>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</si>
  <si>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</si>
  <si>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</si>
  <si>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</si>
  <si>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</si>
  <si>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</si>
  <si>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</si>
  <si>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</si>
  <si>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</si>
  <si>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</si>
  <si>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</si>
  <si>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</si>
  <si>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</si>
  <si>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</si>
  <si>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</si>
  <si>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</si>
  <si>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</si>
  <si>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</si>
  <si>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</si>
  <si>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</si>
  <si>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</si>
  <si>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</si>
  <si>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</si>
  <si>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</si>
  <si>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</si>
  <si>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</si>
  <si>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</si>
  <si>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</si>
  <si>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</si>
  <si>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</si>
  <si>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</si>
  <si>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</si>
  <si>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</si>
  <si>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</si>
  <si>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</si>
  <si>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</si>
  <si>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</si>
  <si>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</si>
  <si>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</si>
  <si>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</si>
  <si>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</si>
  <si>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</si>
  <si>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</si>
  <si>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</si>
  <si>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</si>
  <si>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</si>
  <si>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</si>
  <si>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</si>
  <si>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</si>
  <si>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</si>
  <si>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</si>
  <si>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</si>
  <si>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</si>
  <si>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</si>
  <si>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</si>
  <si>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</si>
  <si>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</si>
  <si>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</si>
  <si>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</si>
  <si>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</si>
  <si>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</si>
  <si>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</si>
  <si>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</si>
  <si>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</si>
  <si>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</si>
  <si>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</si>
  <si>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</si>
  <si>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</si>
  <si>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</si>
  <si>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</si>
  <si>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</si>
  <si>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</si>
  <si>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</si>
  <si>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</si>
  <si>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</si>
  <si>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</si>
  <si>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</si>
  <si>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</si>
  <si>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</si>
  <si>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</si>
  <si>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</si>
  <si>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</si>
  <si>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</si>
  <si>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</si>
  <si>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</si>
  <si>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</si>
  <si>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</si>
  <si>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</si>
  <si>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</si>
  <si>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</si>
  <si>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</si>
  <si>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</si>
  <si>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</si>
  <si>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</si>
  <si>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</si>
  <si>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</si>
  <si>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</si>
  <si>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</si>
  <si>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</si>
  <si>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</si>
  <si>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</si>
  <si>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</si>
  <si>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</si>
  <si>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</si>
  <si>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</si>
  <si>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</si>
  <si>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</si>
  <si>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</si>
  <si>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</si>
  <si>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</si>
  <si>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</si>
  <si>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</si>
  <si>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</si>
  <si>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</si>
  <si>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</si>
  <si>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</si>
  <si>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</si>
  <si>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</si>
  <si>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</si>
  <si>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</si>
  <si>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</si>
  <si>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</si>
  <si>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</si>
  <si>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</si>
  <si>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</si>
  <si>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</si>
  <si>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</si>
  <si>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</si>
  <si>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</si>
  <si>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</si>
  <si>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</si>
  <si>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</si>
  <si>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</si>
  <si>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</si>
  <si>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</si>
  <si>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</si>
  <si>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</si>
  <si>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</si>
  <si>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</si>
  <si>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</si>
  <si>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</si>
  <si>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</si>
  <si>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</si>
  <si>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</si>
  <si>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</si>
  <si>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</si>
  <si>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</si>
  <si>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</si>
  <si>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</si>
  <si>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</si>
  <si>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</si>
  <si>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</si>
  <si>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</si>
  <si>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</si>
  <si>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</si>
  <si>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</si>
  <si>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</si>
  <si>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</si>
  <si>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</si>
  <si>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</si>
  <si>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</si>
  <si>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</si>
  <si>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</si>
  <si>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</si>
  <si>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</si>
  <si>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</si>
  <si>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</si>
  <si>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</si>
  <si>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</si>
  <si>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</si>
  <si>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</si>
  <si>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</si>
  <si>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</si>
  <si>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</si>
  <si>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</si>
  <si>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</si>
  <si>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</si>
  <si>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</si>
  <si>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</si>
  <si>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</si>
  <si>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</si>
  <si>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</si>
  <si>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</si>
  <si>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</si>
  <si>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</si>
  <si>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</si>
  <si>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</si>
  <si>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</si>
  <si>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</si>
  <si>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</si>
  <si>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</si>
  <si>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</si>
  <si>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</si>
  <si>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</si>
  <si>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</si>
  <si>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</si>
  <si>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</si>
  <si>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</si>
  <si>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</si>
  <si>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</si>
  <si>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</si>
  <si>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</si>
  <si>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</si>
  <si>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</si>
  <si>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</si>
  <si>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</si>
  <si>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</si>
  <si>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</si>
  <si>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</si>
  <si>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</si>
  <si>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</si>
  <si>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</si>
  <si>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</si>
  <si>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</si>
  <si>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</si>
  <si>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</si>
  <si>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</si>
  <si>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</si>
  <si>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</si>
  <si>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</si>
  <si>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</si>
  <si>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</si>
  <si>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</si>
  <si>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</si>
  <si>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</si>
  <si>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</si>
  <si>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</si>
  <si>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</si>
  <si>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</si>
  <si>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</si>
  <si>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</si>
  <si>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</si>
  <si>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</si>
  <si>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</si>
  <si>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</si>
  <si>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</si>
  <si>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</si>
  <si>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</si>
  <si>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</si>
  <si>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</si>
  <si>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</si>
  <si>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</si>
  <si>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</si>
  <si>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</si>
  <si>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</si>
  <si>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</si>
  <si>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</si>
  <si>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</si>
  <si>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</si>
  <si>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</si>
  <si>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</si>
  <si>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</si>
  <si>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</si>
  <si>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</si>
  <si>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</si>
  <si>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</si>
  <si>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</si>
  <si>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</si>
  <si>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</si>
  <si>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</si>
  <si>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</si>
  <si>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</si>
  <si>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</si>
  <si>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</si>
  <si>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</si>
  <si>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</si>
  <si>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</si>
  <si>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</si>
  <si>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</si>
  <si>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</si>
  <si>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</si>
  <si>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</si>
  <si>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</si>
  <si>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</si>
  <si>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</si>
  <si>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</si>
  <si>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</si>
  <si>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</si>
  <si>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</si>
  <si>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</si>
  <si>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</si>
  <si>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</si>
  <si>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</si>
  <si>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</si>
  <si>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</si>
  <si>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</si>
  <si>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</si>
  <si>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</si>
  <si>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</si>
  <si>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</si>
  <si>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</si>
  <si>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</si>
  <si>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</si>
  <si>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</si>
  <si>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</si>
  <si>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</si>
  <si>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</si>
  <si>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</si>
  <si>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</si>
  <si>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</si>
  <si>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</si>
  <si>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</si>
  <si>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</si>
  <si>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</si>
  <si>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</si>
  <si>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</si>
  <si>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</si>
  <si>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</si>
  <si>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</si>
  <si>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</si>
  <si>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</si>
  <si>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</si>
  <si>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</si>
  <si>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</si>
  <si>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</si>
  <si>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</si>
  <si>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</si>
  <si>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</si>
  <si>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</si>
  <si>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</si>
  <si>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</si>
  <si>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</si>
  <si>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</si>
  <si>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</si>
  <si>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</si>
  <si>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</si>
  <si>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</si>
  <si>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</si>
  <si>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</si>
  <si>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</si>
  <si>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</si>
  <si>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</si>
  <si>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</si>
  <si>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</si>
  <si>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</si>
  <si>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</si>
  <si>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</si>
  <si>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</si>
  <si>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</si>
  <si>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</si>
  <si>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</si>
  <si>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</si>
  <si>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</si>
  <si>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</si>
  <si>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</si>
  <si>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</si>
  <si>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</si>
  <si>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</si>
  <si>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</si>
  <si>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</si>
  <si>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</si>
  <si>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</si>
  <si>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</si>
  <si>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</si>
  <si>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</si>
  <si>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</si>
  <si>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</si>
  <si>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</si>
  <si>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</si>
  <si>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</si>
  <si>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</si>
  <si>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</si>
  <si>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</si>
  <si>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</si>
  <si>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</si>
  <si>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</si>
  <si>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</si>
  <si>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</si>
  <si>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</si>
  <si>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</si>
  <si>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</si>
  <si>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</si>
  <si>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</si>
  <si>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</si>
  <si>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</si>
  <si>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</si>
  <si>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</si>
  <si>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</si>
  <si>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</si>
  <si>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</si>
  <si>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</si>
  <si>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</si>
  <si>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</si>
  <si>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</si>
  <si>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</si>
  <si>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</si>
  <si>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</si>
  <si>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</si>
  <si>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</si>
  <si>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</si>
  <si>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</si>
  <si>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</si>
  <si>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</si>
  <si>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</si>
  <si>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</si>
  <si>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</si>
  <si>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</si>
  <si>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</si>
  <si>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</si>
  <si>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</si>
  <si>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</si>
  <si>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</si>
  <si>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</si>
  <si>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</si>
  <si>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</si>
  <si>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</si>
  <si>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</si>
  <si>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</si>
  <si>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</si>
  <si>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</si>
  <si>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</si>
  <si>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</si>
  <si>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</si>
  <si>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</si>
  <si>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</si>
  <si>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</si>
  <si>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</si>
  <si>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</si>
  <si>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</si>
  <si>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</si>
  <si>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</si>
  <si>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</si>
  <si>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</si>
  <si>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</si>
  <si>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</si>
  <si>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</si>
  <si>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</si>
  <si>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</si>
  <si>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</si>
  <si>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</si>
  <si>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</si>
  <si>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</si>
  <si>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</si>
  <si>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</si>
  <si>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</si>
  <si>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</si>
  <si>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</si>
  <si>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</si>
  <si>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</si>
  <si>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</si>
  <si>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</si>
  <si>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</si>
  <si>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</si>
  <si>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</si>
  <si>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</si>
  <si>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</si>
  <si>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</si>
  <si>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</si>
  <si>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</si>
  <si>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</si>
  <si>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</si>
  <si>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</si>
  <si>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</si>
  <si>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</si>
  <si>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</si>
  <si>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</si>
  <si>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</si>
  <si>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</si>
  <si>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</si>
  <si>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</si>
  <si>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</si>
  <si>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</si>
  <si>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</si>
  <si>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</si>
  <si>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</si>
  <si>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</si>
  <si>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</si>
  <si>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</si>
  <si>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</si>
  <si>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</si>
  <si>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</si>
  <si>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</si>
  <si>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</si>
  <si>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</si>
  <si>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</si>
  <si>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</si>
  <si>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</si>
  <si>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</si>
  <si>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</si>
  <si>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</si>
  <si>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</si>
  <si>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</si>
  <si>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</si>
  <si>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</si>
  <si>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</si>
  <si>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</si>
  <si>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</si>
  <si>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</si>
  <si>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</si>
  <si>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</si>
  <si>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</si>
  <si>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</si>
  <si>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</si>
  <si>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</si>
  <si>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</si>
  <si>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</si>
  <si>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</si>
  <si>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</si>
  <si>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</si>
  <si>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</si>
  <si>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</si>
  <si>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</si>
  <si>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</si>
  <si>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</si>
  <si>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</si>
  <si>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</si>
  <si>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</si>
  <si>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</si>
  <si>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</si>
  <si>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</si>
  <si>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</si>
  <si>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</si>
  <si>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</si>
  <si>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</si>
  <si>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</si>
  <si>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</si>
  <si>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</si>
  <si>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</si>
  <si>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</si>
  <si>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</si>
  <si>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</si>
  <si>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</si>
  <si>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</si>
  <si>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</si>
  <si>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</si>
  <si>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</si>
  <si>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</si>
  <si>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</si>
  <si>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</si>
  <si>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</si>
  <si>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</si>
  <si>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</si>
  <si>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</si>
  <si>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</si>
  <si>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</si>
  <si>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</si>
  <si>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</si>
  <si>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</si>
  <si>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</si>
  <si>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</si>
  <si>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</si>
  <si>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</si>
  <si>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</si>
  <si>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</si>
  <si>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</si>
  <si>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</si>
  <si>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</si>
  <si>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</si>
  <si>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</si>
  <si>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</si>
  <si>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</si>
  <si>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</si>
  <si>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</si>
  <si>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</si>
  <si>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</si>
  <si>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</si>
  <si>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</si>
  <si>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</si>
  <si>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</si>
  <si>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</si>
  <si>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</si>
  <si>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</si>
  <si>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</si>
  <si>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</si>
  <si>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</si>
  <si>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</si>
  <si>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</si>
  <si>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</si>
  <si>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</si>
  <si>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</si>
  <si>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</si>
  <si>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</si>
  <si>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</si>
  <si>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</si>
  <si>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</si>
  <si>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</si>
  <si>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</si>
  <si>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</si>
  <si>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</si>
  <si>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</si>
  <si>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</si>
  <si>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</si>
  <si>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</si>
  <si>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</si>
  <si>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</si>
  <si>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</si>
  <si>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</si>
  <si>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</si>
  <si>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</si>
  <si>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</si>
  <si>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</si>
  <si>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</si>
  <si>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</si>
  <si>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</si>
  <si>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</si>
  <si>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</si>
  <si>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</si>
  <si>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</si>
  <si>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</si>
  <si>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</si>
  <si>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</si>
  <si>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</si>
  <si>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</si>
  <si>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</si>
  <si>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</si>
  <si>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</si>
  <si>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</si>
  <si>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</si>
  <si>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</si>
  <si>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</si>
  <si>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</si>
  <si>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</si>
  <si>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</si>
  <si>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</si>
  <si>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</si>
  <si>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</si>
  <si>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</si>
  <si>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</si>
  <si>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</si>
  <si>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</si>
  <si>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</si>
  <si>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</si>
  <si>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</si>
  <si>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</si>
  <si>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</si>
  <si>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</si>
  <si>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</si>
  <si>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</si>
  <si>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</si>
  <si>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</si>
  <si>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</si>
  <si>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</si>
  <si>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</si>
  <si>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</si>
  <si>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</si>
  <si>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</si>
  <si>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</si>
  <si>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</si>
  <si>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</si>
  <si>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</si>
  <si>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</si>
  <si>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</si>
  <si>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</si>
  <si>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</si>
  <si>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</si>
  <si>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</si>
  <si>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</si>
  <si>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</si>
  <si>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</si>
  <si>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</si>
  <si>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</si>
  <si>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</si>
  <si>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</si>
  <si>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</si>
  <si>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</si>
  <si>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</si>
  <si>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</si>
  <si>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</si>
  <si>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</si>
  <si>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</si>
  <si>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</si>
  <si>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</si>
  <si>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</si>
  <si>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</si>
  <si>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</si>
  <si>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</si>
  <si>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</si>
  <si>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</si>
  <si>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</si>
  <si>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</si>
  <si>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</si>
  <si>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</si>
  <si>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</si>
  <si>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</si>
  <si>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</si>
  <si>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</si>
  <si>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</si>
  <si>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</si>
  <si>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</si>
  <si>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</si>
  <si>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</si>
  <si>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</si>
  <si>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</si>
  <si>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</si>
  <si>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</si>
  <si>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</si>
  <si>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</si>
  <si>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</si>
  <si>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</si>
  <si>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</si>
  <si>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</si>
  <si>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</si>
  <si>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</si>
  <si>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</si>
  <si>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</si>
  <si>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</si>
  <si>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</si>
  <si>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</si>
  <si>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</si>
  <si>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</si>
  <si>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</si>
  <si>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</si>
  <si>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</si>
  <si>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</si>
  <si>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</si>
  <si>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</si>
  <si>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</si>
  <si>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</si>
  <si>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</si>
  <si>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</si>
  <si>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</si>
  <si>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</si>
  <si>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</si>
  <si>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</si>
  <si>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</si>
  <si>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</si>
  <si>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</si>
  <si>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</si>
  <si>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</si>
  <si>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</si>
  <si>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</si>
  <si>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</si>
  <si>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</si>
  <si>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</si>
  <si>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</si>
  <si>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</si>
  <si>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</si>
  <si>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</si>
  <si>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</si>
  <si>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</si>
  <si>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</si>
  <si>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</si>
  <si>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</si>
  <si>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</si>
  <si>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</si>
  <si>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</si>
  <si>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</si>
  <si>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</si>
  <si>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</si>
  <si>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</si>
  <si>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</si>
  <si>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</si>
  <si>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</si>
  <si>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</si>
  <si>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</si>
  <si>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</si>
  <si>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</si>
  <si>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</si>
  <si>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</si>
  <si>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</si>
  <si>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</si>
  <si>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</si>
  <si>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</si>
  <si>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</si>
  <si>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</si>
  <si>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</si>
  <si>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</si>
  <si>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</si>
  <si>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</si>
  <si>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</si>
  <si>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</si>
  <si>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</si>
  <si>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</si>
  <si>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</si>
  <si>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</si>
  <si>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</si>
  <si>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</si>
  <si>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</si>
  <si>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</si>
  <si>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</si>
  <si>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</si>
  <si>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</si>
  <si>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</si>
  <si>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</si>
  <si>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</si>
  <si>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</si>
  <si>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</si>
  <si>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</si>
  <si>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</si>
  <si>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</si>
  <si>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</si>
  <si>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</si>
  <si>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</si>
  <si>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</si>
  <si>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</si>
  <si>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</si>
  <si>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</si>
  <si>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</si>
  <si>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</si>
  <si>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</si>
  <si>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</si>
  <si>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</si>
  <si>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</si>
  <si>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</si>
  <si>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</si>
  <si>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</si>
  <si>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</si>
  <si>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</si>
  <si>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</si>
  <si>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</si>
  <si>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</si>
  <si>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</si>
  <si>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</si>
  <si>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</si>
  <si>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</si>
  <si>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</si>
  <si>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</si>
  <si>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</si>
  <si>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</si>
  <si>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</si>
  <si>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</si>
  <si>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</si>
  <si>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</si>
  <si>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</si>
  <si>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</si>
  <si>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</si>
  <si>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</si>
  <si>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</si>
  <si>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</si>
  <si>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</si>
  <si>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</si>
  <si>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</si>
  <si>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</si>
  <si>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</si>
  <si>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</si>
  <si>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</si>
  <si>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</si>
  <si>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</si>
  <si>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</si>
  <si>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</si>
  <si>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</si>
  <si>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</si>
  <si>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</si>
  <si>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</si>
  <si>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</si>
  <si>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</si>
  <si>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</si>
  <si>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</si>
  <si>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</si>
  <si>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</si>
  <si>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</si>
  <si>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</si>
  <si>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</si>
  <si>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</si>
  <si>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</si>
  <si>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</si>
  <si>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</si>
  <si>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</si>
  <si>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</si>
  <si>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</si>
  <si>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</si>
  <si>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</si>
  <si>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</si>
  <si>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</si>
  <si>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</si>
  <si>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</si>
  <si>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</si>
  <si>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</si>
  <si>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</si>
  <si>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</si>
  <si>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</si>
  <si>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</si>
  <si>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</si>
  <si>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</si>
  <si>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</si>
  <si>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</si>
  <si>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</si>
  <si>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</si>
  <si>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</si>
  <si>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</si>
  <si>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</si>
  <si>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</si>
  <si>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</si>
  <si>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</si>
  <si>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</si>
  <si>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</si>
  <si>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</si>
  <si>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</si>
  <si>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</si>
  <si>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</si>
  <si>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</si>
  <si>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</si>
  <si>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</si>
  <si>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</si>
  <si>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</si>
  <si>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</si>
  <si>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</si>
  <si>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</si>
  <si>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</si>
  <si>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</si>
  <si>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</si>
  <si>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</si>
  <si>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</si>
  <si>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</si>
  <si>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</si>
  <si>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</si>
  <si>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</si>
  <si>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</si>
  <si>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</si>
  <si>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</si>
  <si>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</si>
  <si>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</si>
  <si>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</si>
  <si>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</si>
  <si>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</si>
  <si>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</si>
  <si>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</si>
  <si>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</si>
  <si>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</si>
  <si>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</si>
  <si>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</si>
  <si>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</si>
  <si>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</si>
  <si>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</si>
  <si>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</si>
  <si>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</si>
  <si>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</si>
  <si>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</si>
  <si>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</si>
  <si>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</si>
  <si>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</si>
  <si>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</si>
  <si>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</si>
  <si>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</si>
  <si>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</si>
  <si>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</si>
  <si>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</si>
  <si>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</si>
  <si>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</si>
  <si>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</si>
  <si>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</si>
  <si>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</si>
  <si>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</si>
  <si>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</si>
  <si>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</si>
  <si>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</si>
  <si>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</si>
  <si>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</si>
  <si>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</si>
  <si>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</si>
  <si>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</si>
  <si>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</si>
  <si>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</si>
  <si>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</si>
  <si>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</si>
  <si>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</si>
  <si>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</si>
  <si>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</si>
  <si>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</si>
  <si>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</si>
  <si>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</si>
  <si>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</si>
  <si>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</si>
  <si>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</si>
  <si>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</si>
  <si>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</si>
  <si>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</si>
  <si>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</si>
  <si>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</si>
  <si>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</si>
  <si>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</si>
  <si>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</si>
  <si>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</si>
  <si>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</si>
  <si>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</si>
  <si>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</si>
  <si>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</si>
  <si>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</si>
  <si>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</si>
  <si>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</si>
  <si>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</si>
  <si>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</si>
  <si>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</si>
  <si>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</si>
  <si>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</si>
  <si>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</si>
  <si>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</si>
  <si>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</si>
  <si>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</si>
  <si>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</si>
  <si>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</si>
  <si>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</si>
  <si>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</si>
  <si>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</si>
  <si>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</si>
  <si>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</si>
  <si>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</si>
  <si>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</si>
  <si>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</si>
  <si>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</si>
  <si>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</si>
  <si>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</si>
  <si>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</si>
  <si>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</si>
  <si>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</si>
  <si>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</si>
  <si>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</si>
  <si>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</si>
  <si>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</si>
  <si>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</si>
  <si>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</si>
  <si>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</si>
  <si>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</si>
  <si>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</si>
  <si>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</si>
  <si>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</si>
  <si>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</si>
  <si>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</si>
  <si>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</si>
  <si>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</si>
  <si>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</si>
  <si>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</si>
  <si>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</si>
  <si>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</si>
  <si>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</si>
  <si>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</si>
  <si>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</si>
  <si>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</si>
  <si>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</si>
  <si>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</si>
  <si>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</si>
  <si>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</si>
  <si>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</si>
  <si>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</si>
  <si>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</si>
  <si>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</si>
  <si>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</si>
  <si>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</si>
  <si>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</si>
  <si>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</si>
  <si>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</si>
  <si>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</si>
  <si>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</si>
  <si>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</si>
  <si>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</si>
  <si>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</si>
  <si>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</si>
  <si>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</si>
  <si>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</si>
  <si>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</si>
  <si>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</si>
  <si>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</si>
  <si>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</si>
  <si>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</si>
  <si>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</si>
  <si>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</si>
  <si>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</si>
  <si>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</si>
  <si>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</si>
  <si>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</si>
  <si>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</si>
  <si>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</si>
  <si>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</si>
  <si>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</si>
  <si>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</si>
  <si>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</si>
  <si>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</si>
  <si>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</si>
  <si>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</si>
  <si>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</si>
  <si>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</si>
  <si>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</si>
  <si>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</si>
  <si>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</si>
  <si>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</si>
  <si>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</si>
  <si>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</si>
  <si>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</si>
  <si>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</si>
  <si>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</si>
  <si>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</si>
  <si>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</si>
  <si>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</si>
  <si>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</si>
  <si>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</si>
  <si>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</si>
  <si>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</si>
  <si>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</si>
  <si>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</si>
  <si>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</si>
  <si>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</si>
  <si>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</si>
  <si>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</si>
  <si>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</si>
  <si>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</si>
  <si>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</si>
  <si>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</si>
  <si>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</si>
  <si>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</si>
  <si>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</si>
  <si>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</si>
  <si>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</si>
  <si>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</si>
  <si>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</si>
  <si>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</si>
  <si>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</si>
  <si>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</si>
  <si>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</si>
  <si>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</si>
  <si>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</si>
  <si>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</si>
  <si>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</si>
  <si>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</si>
  <si>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</si>
  <si>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</si>
  <si>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</si>
  <si>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</si>
  <si>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</si>
  <si>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</si>
  <si>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</si>
  <si>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</si>
  <si>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</si>
  <si>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</si>
  <si>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</si>
  <si>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</si>
  <si>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</si>
  <si>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</si>
  <si>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</si>
  <si>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</si>
  <si>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</si>
  <si>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</si>
  <si>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</si>
  <si>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</si>
  <si>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</si>
  <si>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</si>
  <si>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</si>
  <si>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</si>
  <si>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</si>
  <si>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</si>
  <si>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</si>
  <si>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</si>
  <si>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</si>
  <si>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</si>
  <si>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</si>
  <si>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</si>
  <si>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</si>
  <si>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</si>
  <si>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</si>
  <si>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</si>
  <si>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</si>
  <si>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</si>
  <si>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</si>
  <si>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</si>
  <si>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</si>
  <si>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</si>
  <si>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</si>
  <si>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</si>
  <si>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</si>
  <si>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</si>
  <si>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</si>
  <si>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</si>
  <si>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</si>
  <si>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</si>
  <si>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</si>
  <si>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</si>
  <si>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</si>
  <si>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</si>
  <si>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</si>
  <si>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</si>
  <si>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</si>
  <si>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</si>
  <si>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</si>
  <si>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</si>
  <si>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</si>
  <si>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</si>
  <si>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</si>
  <si>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</si>
  <si>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</si>
  <si>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</si>
  <si>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</si>
  <si>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</si>
  <si>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</si>
  <si>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</si>
  <si>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</si>
  <si>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</si>
  <si>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</si>
  <si>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</si>
  <si>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</si>
  <si>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</si>
  <si>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</si>
  <si>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</si>
  <si>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</si>
  <si>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</si>
  <si>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</si>
  <si>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</si>
  <si>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</si>
  <si>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</si>
  <si>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</si>
  <si>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</si>
  <si>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</si>
  <si>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</si>
  <si>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</si>
  <si>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</si>
  <si>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</si>
  <si>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</si>
  <si>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</si>
  <si>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</si>
  <si>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</si>
  <si>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</si>
  <si>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</si>
  <si>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</si>
  <si>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</si>
  <si>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</si>
  <si>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</si>
  <si>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</si>
  <si>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</si>
  <si>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</si>
  <si>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</si>
  <si>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</si>
  <si>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</si>
  <si>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</si>
  <si>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</si>
  <si>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</si>
  <si>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</si>
  <si>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</si>
  <si>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</si>
  <si>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</si>
  <si>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</si>
  <si>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</si>
  <si>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</si>
  <si>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</si>
  <si>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</si>
  <si>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</si>
  <si>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</si>
  <si>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</si>
  <si>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</si>
  <si>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</si>
  <si>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</si>
  <si>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</si>
  <si>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</si>
  <si>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</si>
  <si>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</si>
  <si>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</si>
  <si>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</si>
  <si>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</si>
  <si>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</si>
  <si>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</si>
  <si>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</si>
  <si>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</si>
  <si>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</si>
  <si>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</si>
  <si>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</si>
  <si>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</si>
  <si>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</si>
  <si>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</si>
  <si>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</si>
  <si>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</si>
  <si>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</si>
  <si>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</si>
  <si>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</si>
  <si>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</si>
  <si>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</si>
  <si>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</si>
  <si>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</si>
  <si>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</si>
  <si>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</si>
  <si>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</si>
  <si>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</si>
  <si>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</si>
  <si>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</si>
  <si>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</si>
  <si>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</si>
  <si>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</si>
  <si>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</si>
  <si>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</si>
  <si>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</si>
  <si>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</si>
  <si>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</si>
  <si>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</si>
  <si>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</si>
  <si>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</si>
  <si>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</si>
  <si>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</si>
  <si>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</si>
  <si>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</si>
  <si>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</si>
  <si>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</si>
  <si>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</si>
  <si>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</si>
  <si>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</si>
  <si>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</si>
  <si>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</si>
  <si>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</si>
  <si>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</si>
  <si>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</si>
  <si>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</si>
  <si>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</si>
  <si>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</si>
  <si>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</si>
  <si>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</si>
  <si>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</si>
  <si>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</si>
  <si>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</si>
  <si>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</si>
  <si>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</si>
  <si>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</si>
  <si>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</si>
  <si>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</si>
  <si>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</si>
  <si>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</si>
  <si>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</si>
  <si>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</si>
  <si>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</si>
  <si>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</si>
  <si>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</si>
  <si>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</si>
  <si>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</si>
  <si>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</si>
  <si>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</si>
  <si>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</si>
  <si>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</si>
  <si>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</si>
  <si>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</si>
  <si>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</si>
  <si>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</si>
  <si>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</si>
  <si>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</si>
  <si>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</si>
  <si>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</si>
  <si>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</si>
  <si>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</si>
  <si>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</si>
  <si>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</si>
  <si>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</si>
  <si>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</si>
  <si>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</si>
  <si>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</si>
  <si>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</si>
  <si>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</si>
  <si>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</si>
  <si>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</si>
  <si>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</si>
  <si>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</si>
  <si>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</si>
  <si>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</si>
  <si>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</si>
  <si>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</si>
  <si>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</si>
  <si>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</si>
  <si>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</si>
  <si>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</si>
  <si>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</si>
  <si>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</si>
  <si>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</si>
  <si>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</si>
  <si>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</si>
  <si>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</si>
  <si>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</si>
  <si>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</si>
  <si>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</si>
  <si>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</si>
  <si>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</si>
  <si>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</si>
  <si>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</si>
  <si>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</si>
  <si>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</si>
  <si>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</si>
  <si>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</si>
  <si>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</si>
  <si>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</si>
  <si>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</si>
  <si>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</si>
  <si>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</si>
  <si>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</si>
  <si>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</si>
  <si>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</si>
  <si>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</si>
  <si>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</si>
  <si>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</si>
  <si>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</si>
  <si>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</si>
  <si>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</si>
  <si>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</si>
  <si>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</si>
  <si>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</si>
  <si>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</si>
  <si>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</si>
  <si>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</si>
  <si>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</si>
  <si>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</si>
  <si>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</si>
  <si>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</si>
  <si>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</si>
  <si>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</si>
  <si>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</si>
  <si>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</si>
  <si>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</si>
  <si>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</si>
  <si>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</si>
  <si>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</si>
  <si>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</si>
  <si>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</si>
  <si>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</si>
  <si>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</si>
  <si>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</si>
  <si>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</si>
  <si>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</si>
  <si>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</si>
  <si>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</si>
  <si>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</si>
  <si>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</si>
  <si>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</si>
  <si>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</si>
  <si>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</si>
  <si>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</si>
  <si>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</si>
  <si>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</si>
  <si>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</si>
  <si>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</si>
  <si>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</si>
  <si>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</si>
  <si>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</si>
  <si>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</si>
  <si>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</si>
  <si>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</si>
  <si>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</si>
  <si>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</si>
  <si>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</si>
  <si>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</si>
  <si>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</si>
  <si>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</si>
  <si>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</si>
  <si>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</si>
  <si>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</si>
  <si>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</si>
  <si>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</si>
  <si>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</si>
  <si>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</si>
  <si>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</si>
  <si>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</si>
  <si>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</si>
  <si>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</si>
  <si>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</si>
  <si>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</si>
  <si>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</si>
  <si>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</si>
  <si>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</si>
  <si>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</si>
  <si>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</si>
  <si>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</si>
  <si>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</si>
  <si>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</si>
  <si>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</si>
  <si>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</si>
  <si>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</si>
  <si>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</si>
  <si>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</si>
  <si>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</si>
  <si>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</si>
  <si>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</si>
  <si>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</si>
  <si>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</si>
  <si>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</si>
  <si>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</si>
  <si>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</si>
  <si>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</si>
  <si>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</si>
  <si>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</si>
  <si>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</si>
  <si>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</si>
  <si>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</si>
  <si>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</si>
  <si>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</si>
  <si>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</si>
  <si>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</si>
  <si>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</si>
  <si>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</si>
  <si>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</si>
  <si>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</si>
  <si>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</si>
  <si>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</si>
  <si>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</si>
  <si>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</si>
  <si>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</si>
  <si>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</si>
  <si>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</si>
  <si>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</si>
  <si>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</si>
  <si>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</si>
  <si>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</si>
  <si>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</si>
  <si>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</si>
  <si>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</si>
  <si>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</si>
  <si>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</si>
  <si>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</si>
  <si>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</si>
  <si>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</si>
  <si>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</si>
  <si>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</si>
  <si>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</si>
  <si>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</si>
  <si>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</si>
  <si>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</si>
  <si>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</si>
  <si>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</si>
  <si>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</si>
  <si>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</si>
  <si>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</si>
  <si>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</si>
  <si>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</si>
  <si>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</si>
  <si>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</si>
  <si>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</si>
  <si>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</si>
  <si>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</si>
  <si>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</si>
  <si>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</si>
  <si>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</si>
  <si>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</si>
  <si>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</si>
  <si>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</si>
  <si>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</si>
  <si>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</si>
  <si>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</si>
  <si>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</si>
  <si>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</si>
  <si>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</si>
  <si>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</si>
  <si>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</si>
  <si>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</si>
  <si>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</si>
  <si>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</si>
  <si>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</si>
  <si>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</si>
  <si>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</si>
  <si>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</si>
  <si>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</si>
  <si>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</si>
  <si>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</si>
  <si>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</si>
  <si>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</si>
  <si>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</si>
  <si>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</si>
  <si>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</si>
  <si>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</si>
  <si>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</si>
  <si>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</si>
  <si>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</si>
  <si>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</si>
  <si>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</si>
  <si>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</si>
  <si>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</si>
  <si>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</si>
  <si>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</si>
  <si>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</si>
  <si>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</si>
  <si>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</si>
  <si>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</si>
  <si>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</si>
  <si>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</si>
  <si>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</si>
  <si>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</si>
  <si>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</si>
  <si>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</si>
  <si>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</si>
  <si>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</si>
  <si>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</si>
  <si>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</si>
  <si>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</si>
  <si>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</si>
  <si>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</si>
  <si>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</si>
  <si>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</si>
  <si>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</si>
  <si>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</si>
  <si>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</si>
  <si>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</si>
  <si>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</si>
  <si>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</si>
  <si>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</si>
  <si>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</si>
  <si>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</si>
  <si>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</si>
  <si>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</si>
  <si>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</si>
  <si>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</si>
  <si>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</si>
  <si>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</si>
  <si>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</si>
  <si>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</si>
  <si>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</si>
  <si>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</si>
  <si>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</si>
  <si>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</si>
  <si>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</si>
  <si>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</si>
  <si>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</si>
  <si>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</si>
  <si>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</si>
  <si>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</si>
  <si>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</si>
  <si>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</si>
  <si>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</si>
  <si>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</si>
  <si>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</si>
  <si>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</si>
  <si>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</si>
  <si>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</si>
  <si>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</si>
  <si>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</si>
  <si>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</si>
  <si>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</si>
  <si>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</si>
  <si>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</si>
  <si>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</si>
  <si>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</si>
  <si>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</si>
  <si>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</si>
  <si>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</si>
  <si>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</si>
  <si>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</si>
  <si>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</si>
  <si>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</si>
  <si>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</si>
  <si>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</si>
  <si>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</si>
  <si>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</si>
  <si>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</si>
  <si>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</si>
  <si>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</si>
  <si>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</si>
  <si>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</si>
  <si>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</si>
  <si>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</si>
  <si>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</si>
  <si>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</si>
  <si>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</si>
  <si>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</si>
  <si>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</si>
  <si>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</si>
  <si>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</si>
  <si>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</si>
  <si>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</si>
  <si>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</si>
  <si>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</si>
  <si>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</si>
  <si>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</si>
  <si>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</si>
  <si>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</si>
  <si>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</si>
  <si>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</si>
  <si>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</si>
  <si>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</si>
  <si>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</si>
  <si>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</si>
  <si>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</si>
  <si>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</si>
  <si>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</si>
  <si>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</si>
  <si>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</si>
  <si>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</si>
  <si>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</si>
  <si>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</si>
  <si>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</si>
  <si>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</si>
  <si>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</si>
  <si>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</si>
  <si>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</si>
  <si>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</si>
  <si>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</si>
  <si>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</si>
  <si>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</si>
  <si>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</si>
  <si>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</si>
  <si>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</si>
  <si>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</si>
  <si>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</si>
  <si>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</si>
  <si>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</si>
  <si>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</si>
  <si>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</si>
  <si>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</si>
  <si>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</si>
  <si>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</si>
  <si>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</si>
  <si>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</si>
  <si>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</si>
  <si>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</si>
  <si>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</si>
  <si>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</si>
  <si>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</si>
  <si>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</si>
  <si>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</si>
  <si>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</si>
  <si>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</si>
  <si>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</si>
  <si>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</si>
  <si>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</si>
  <si>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</si>
  <si>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</si>
  <si>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</si>
  <si>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</si>
  <si>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</si>
  <si>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</si>
  <si>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</si>
  <si>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</si>
  <si>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</si>
  <si>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</si>
  <si>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</si>
  <si>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</si>
  <si>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</si>
  <si>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</si>
  <si>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</si>
  <si>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</si>
  <si>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</si>
  <si>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</si>
  <si>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</si>
  <si>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</si>
  <si>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</si>
  <si>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</si>
  <si>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</si>
  <si>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</si>
  <si>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</si>
  <si>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</si>
  <si>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</si>
  <si>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</si>
  <si>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</si>
  <si>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</si>
  <si>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</si>
  <si>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</si>
  <si>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</si>
  <si>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</si>
  <si>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</si>
  <si>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</si>
  <si>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</si>
  <si>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</si>
  <si>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</si>
  <si>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</si>
  <si>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</si>
  <si>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</si>
  <si>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</si>
  <si>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</si>
  <si>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</si>
  <si>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</si>
  <si>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</si>
  <si>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</si>
  <si>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</si>
  <si>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</si>
  <si>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</si>
  <si>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</si>
  <si>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</si>
  <si>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</si>
  <si>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</si>
  <si>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</si>
  <si>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</si>
  <si>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</si>
  <si>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</si>
  <si>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</si>
  <si>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</si>
  <si>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</si>
  <si>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</si>
  <si>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</si>
  <si>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</si>
  <si>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</si>
  <si>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</si>
  <si>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</si>
  <si>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</si>
  <si>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</si>
  <si>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</si>
  <si>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</si>
  <si>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</si>
  <si>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</si>
  <si>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</si>
  <si>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</si>
  <si>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</si>
  <si>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</si>
  <si>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</si>
  <si>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</si>
  <si>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</si>
  <si>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</si>
  <si>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</si>
  <si>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</si>
  <si>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</si>
  <si>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</si>
  <si>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</si>
  <si>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</si>
  <si>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</si>
  <si>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</si>
  <si>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</si>
  <si>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</si>
  <si>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</si>
  <si>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</si>
  <si>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</si>
  <si>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</si>
  <si>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</si>
  <si>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</si>
  <si>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</si>
  <si>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</si>
  <si>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</si>
  <si>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</si>
  <si>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</si>
  <si>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</si>
  <si>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</si>
  <si>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</si>
  <si>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</si>
  <si>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</si>
  <si>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</si>
  <si>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</si>
  <si>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</si>
  <si>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</si>
  <si>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</si>
  <si>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</si>
  <si>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</si>
  <si>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</si>
  <si>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</si>
  <si>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</si>
  <si>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</si>
  <si>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</si>
  <si>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</si>
  <si>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</si>
  <si>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</si>
  <si>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</si>
  <si>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</si>
  <si>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</si>
  <si>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</si>
  <si>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</si>
  <si>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</si>
  <si>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</si>
  <si>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</si>
  <si>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</si>
  <si>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</si>
  <si>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</si>
  <si>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</si>
  <si>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</si>
  <si>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</si>
  <si>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</si>
  <si>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</si>
  <si>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</si>
  <si>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</si>
  <si>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</si>
  <si>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</si>
  <si>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</si>
  <si>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</si>
  <si>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</si>
  <si>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</si>
  <si>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</si>
  <si>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</si>
  <si>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</si>
  <si>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</si>
  <si>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</si>
  <si>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</si>
  <si>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</si>
  <si>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</si>
  <si>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</si>
  <si>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</si>
  <si>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</si>
  <si>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</si>
  <si>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</si>
  <si>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</si>
  <si>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</si>
  <si>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</si>
  <si>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</si>
  <si>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</si>
  <si>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</si>
  <si>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</si>
  <si>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</si>
  <si>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</si>
  <si>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</si>
  <si>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</si>
  <si>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</si>
  <si>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</si>
  <si>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</si>
  <si>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</si>
  <si>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</si>
  <si>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</si>
  <si>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</si>
  <si>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</si>
  <si>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</si>
  <si>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</si>
  <si>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</si>
  <si>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</si>
  <si>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</si>
  <si>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</si>
  <si>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</si>
  <si>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</si>
  <si>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</si>
  <si>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</si>
  <si>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</si>
  <si>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</si>
  <si>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</si>
  <si>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</si>
  <si>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</si>
  <si>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</si>
  <si>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</si>
  <si>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</si>
  <si>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</si>
  <si>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</si>
  <si>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</si>
  <si>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</si>
  <si>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</si>
  <si>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</si>
  <si>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</si>
  <si>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</si>
  <si>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</si>
  <si>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</si>
  <si>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</si>
  <si>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</si>
  <si>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</si>
  <si>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</si>
  <si>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</si>
  <si>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</si>
  <si>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</si>
  <si>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</si>
  <si>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</si>
  <si>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</si>
  <si>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</si>
  <si>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</si>
  <si>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</si>
  <si>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</si>
  <si>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</si>
  <si>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</si>
  <si>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</si>
  <si>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</si>
  <si>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</si>
  <si>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</si>
  <si>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</si>
  <si>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</si>
  <si>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</si>
  <si>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</si>
  <si>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</si>
  <si>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</si>
  <si>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</si>
  <si>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</si>
  <si>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</si>
  <si>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</si>
  <si>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</si>
  <si>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</si>
  <si>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</si>
  <si>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</si>
  <si>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</si>
  <si>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</si>
  <si>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</si>
  <si>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</si>
  <si>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</si>
  <si>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</si>
  <si>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</si>
  <si>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</si>
  <si>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</si>
  <si>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</si>
  <si>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</si>
  <si>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</si>
  <si>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</si>
  <si>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</si>
  <si>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</si>
  <si>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</si>
  <si>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</si>
  <si>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</si>
  <si>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</si>
  <si>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</si>
  <si>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</si>
  <si>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</si>
  <si>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</si>
  <si>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</si>
  <si>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</si>
  <si>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</si>
  <si>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</si>
  <si>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</si>
  <si>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</si>
  <si>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</si>
  <si>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</si>
  <si>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</si>
  <si>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</si>
  <si>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</si>
  <si>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</si>
  <si>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</si>
  <si>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</si>
  <si>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</si>
  <si>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</si>
  <si>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</si>
  <si>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</si>
  <si>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</si>
  <si>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</si>
  <si>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</si>
  <si>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</si>
  <si>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</si>
  <si>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</si>
  <si>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</si>
  <si>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</si>
  <si>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</si>
  <si>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</si>
  <si>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</si>
  <si>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</si>
  <si>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</si>
  <si>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</si>
  <si>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</si>
  <si>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</si>
  <si>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</si>
  <si>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</si>
  <si>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</si>
  <si>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</si>
  <si>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</si>
  <si>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</si>
  <si>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</si>
  <si>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</si>
  <si>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</si>
  <si>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</si>
  <si>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</si>
  <si>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</si>
  <si>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</si>
  <si>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</si>
  <si>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</si>
  <si>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</si>
  <si>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</si>
  <si>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</si>
  <si>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</si>
  <si>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</si>
  <si>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</si>
  <si>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</si>
  <si>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</si>
  <si>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</si>
  <si>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</si>
  <si>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</si>
  <si>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</si>
  <si>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</si>
  <si>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</si>
  <si>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</si>
  <si>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</si>
  <si>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</si>
  <si>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</si>
  <si>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</si>
  <si>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</si>
  <si>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</si>
  <si>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</si>
  <si>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</si>
  <si>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</si>
  <si>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</si>
  <si>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</si>
  <si>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</si>
  <si>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</si>
  <si>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</si>
  <si>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</si>
  <si>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</si>
  <si>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</si>
  <si>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</si>
  <si>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</si>
  <si>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</si>
  <si>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</si>
  <si>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</si>
  <si>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</si>
  <si>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</si>
  <si>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</si>
  <si>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</si>
  <si>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</si>
  <si>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</si>
  <si>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</si>
  <si>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</si>
  <si>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</si>
  <si>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</si>
  <si>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</si>
  <si>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</si>
  <si>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</si>
  <si>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</si>
  <si>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</si>
  <si>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</si>
  <si>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</si>
  <si>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</si>
  <si>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</si>
  <si>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</si>
  <si>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</si>
  <si>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</si>
  <si>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</si>
  <si>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</si>
  <si>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</si>
  <si>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</si>
  <si>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</si>
  <si>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</si>
  <si>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</si>
  <si>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</si>
  <si>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</si>
  <si>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</si>
  <si>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</si>
  <si>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</si>
  <si>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</si>
  <si>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</si>
  <si>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</si>
  <si>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</si>
  <si>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</si>
  <si>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</si>
  <si>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</si>
  <si>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</si>
  <si>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</si>
  <si>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</si>
  <si>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</si>
  <si>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</si>
  <si>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</si>
  <si>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</si>
  <si>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</si>
  <si>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</si>
  <si>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</si>
  <si>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</si>
  <si>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</si>
  <si>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</si>
  <si>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</si>
  <si>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</si>
  <si>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</si>
  <si>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</si>
  <si>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</si>
  <si>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</si>
  <si>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</si>
  <si>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</si>
  <si>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</si>
  <si>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</si>
  <si>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</si>
  <si>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</si>
  <si>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</si>
  <si>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</si>
  <si>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</si>
  <si>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</si>
  <si>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</si>
  <si>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</si>
  <si>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</si>
  <si>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</si>
  <si>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</si>
  <si>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</si>
  <si>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</si>
  <si>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</si>
  <si>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</si>
  <si>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</si>
  <si>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</si>
  <si>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</si>
  <si>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</si>
  <si>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</si>
  <si>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</si>
  <si>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</si>
  <si>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</si>
  <si>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</si>
  <si>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</si>
  <si>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</si>
  <si>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</si>
  <si>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</si>
  <si>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</si>
  <si>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</si>
  <si>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</si>
  <si>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</si>
  <si>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</si>
  <si>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</si>
  <si>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</si>
  <si>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</si>
  <si>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</si>
  <si>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</si>
  <si>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</si>
  <si>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</si>
  <si>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</si>
  <si>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</si>
  <si>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</si>
  <si>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</si>
  <si>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</si>
  <si>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</si>
  <si>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</si>
  <si>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</si>
  <si>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</si>
  <si>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</si>
  <si>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</si>
  <si>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</si>
  <si>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</si>
  <si>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</si>
  <si>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</si>
  <si>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</si>
  <si>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</si>
  <si>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</si>
  <si>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</si>
  <si>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</si>
  <si>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</si>
  <si>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</si>
  <si>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</si>
  <si>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</si>
  <si>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</si>
  <si>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</si>
  <si>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</si>
  <si>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</si>
  <si>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</si>
  <si>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</si>
  <si>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</si>
  <si>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</si>
  <si>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</si>
  <si>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</si>
  <si>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</si>
  <si>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</si>
  <si>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</si>
  <si>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</si>
  <si>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</si>
  <si>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</si>
  <si>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</si>
  <si>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</si>
  <si>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</si>
  <si>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</si>
  <si>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</si>
  <si>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</si>
  <si>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</si>
  <si>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</si>
  <si>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</si>
  <si>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</si>
  <si>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</si>
  <si>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</si>
  <si>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</si>
  <si>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</si>
  <si>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</si>
  <si>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</si>
  <si>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</si>
  <si>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</si>
  <si>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</si>
  <si>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</si>
  <si>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</si>
  <si>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</si>
  <si>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</si>
  <si>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</si>
  <si>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</si>
  <si>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</si>
  <si>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</si>
  <si>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</si>
  <si>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</si>
  <si>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</si>
  <si>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</si>
  <si>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</si>
  <si>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</si>
  <si>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</si>
  <si>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</si>
  <si>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</si>
  <si>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</si>
  <si>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</si>
  <si>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</si>
  <si>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</si>
  <si>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</si>
  <si>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</si>
  <si>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</si>
  <si>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</si>
  <si>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</si>
  <si>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</si>
  <si>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</si>
  <si>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</si>
  <si>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</si>
  <si>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</si>
  <si>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</si>
  <si>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</si>
  <si>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</si>
  <si>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</si>
  <si>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</si>
  <si>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</si>
  <si>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</si>
  <si>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</si>
  <si>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</si>
  <si>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</si>
  <si>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</si>
  <si>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</si>
  <si>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</si>
  <si>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</si>
  <si>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</si>
  <si>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</si>
  <si>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</si>
  <si>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</si>
  <si>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</si>
  <si>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</si>
  <si>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</si>
  <si>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</si>
  <si>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</si>
  <si>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</si>
  <si>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</si>
  <si>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</si>
  <si>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</si>
  <si>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</si>
  <si>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</si>
  <si>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</si>
  <si>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</si>
  <si>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</si>
  <si>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</si>
  <si>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</si>
  <si>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</si>
  <si>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</si>
  <si>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</si>
  <si>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</si>
  <si>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</si>
  <si>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</si>
  <si>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</si>
  <si>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</si>
  <si>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</si>
  <si>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</si>
  <si>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</si>
  <si>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</si>
  <si>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</si>
  <si>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</si>
  <si>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</si>
  <si>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</si>
  <si>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</si>
  <si>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</si>
  <si>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</si>
  <si>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</si>
  <si>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</si>
  <si>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</si>
  <si>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</si>
  <si>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</si>
  <si>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</si>
  <si>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</si>
  <si>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</si>
  <si>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</si>
  <si>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</si>
  <si>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</si>
  <si>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</si>
  <si>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</si>
  <si>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</si>
  <si>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</si>
  <si>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</si>
  <si>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</si>
  <si>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</si>
  <si>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</si>
  <si>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</si>
  <si>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</si>
  <si>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</si>
  <si>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</si>
  <si>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</si>
  <si>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</si>
  <si>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</si>
  <si>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</si>
  <si>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</si>
  <si>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</si>
  <si>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</si>
  <si>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</si>
  <si>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</si>
  <si>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</si>
  <si>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</si>
  <si>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</si>
  <si>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</si>
  <si>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</si>
  <si>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</si>
  <si>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</si>
  <si>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</si>
  <si>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</si>
  <si>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</si>
  <si>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</si>
  <si>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</si>
  <si>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</si>
  <si>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</si>
  <si>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</si>
  <si>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</si>
  <si>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</si>
  <si>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</si>
  <si>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</si>
  <si>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</si>
  <si>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</si>
  <si>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</si>
  <si>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</si>
  <si>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</si>
  <si>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</si>
  <si>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</si>
  <si>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</si>
  <si>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</si>
  <si>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</si>
  <si>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</si>
  <si>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</si>
  <si>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</si>
  <si>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</si>
  <si>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</si>
  <si>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</si>
  <si>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</si>
  <si>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</si>
  <si>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</si>
  <si>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</si>
  <si>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</si>
  <si>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</si>
  <si>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</si>
  <si>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</si>
  <si>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</si>
  <si>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</si>
  <si>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</si>
  <si>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</si>
  <si>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</si>
  <si>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</si>
  <si>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</si>
  <si>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</si>
  <si>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</si>
  <si>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</si>
  <si>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</si>
  <si>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</si>
  <si>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</si>
  <si>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</si>
  <si>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</si>
  <si>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</si>
  <si>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</si>
  <si>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</si>
  <si>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</si>
  <si>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</si>
  <si>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</si>
  <si>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</si>
  <si>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</si>
  <si>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</si>
  <si>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</si>
  <si>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</si>
  <si>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</si>
  <si>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</si>
  <si>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</si>
  <si>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</si>
  <si>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</si>
  <si>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</si>
  <si>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</si>
  <si>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</si>
  <si>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</si>
  <si>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</si>
  <si>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</si>
  <si>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</si>
  <si>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</si>
  <si>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</si>
  <si>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</si>
  <si>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</si>
  <si>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</si>
  <si>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</si>
  <si>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</si>
  <si>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</si>
  <si>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</si>
  <si>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</si>
  <si>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</si>
  <si>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</si>
  <si>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</si>
  <si>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</si>
  <si>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</si>
  <si>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</si>
  <si>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</si>
  <si>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</si>
  <si>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</si>
  <si>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</si>
  <si>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</si>
  <si>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</si>
  <si>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</si>
  <si>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</si>
  <si>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</si>
  <si>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</si>
  <si>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</si>
  <si>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</si>
  <si>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</si>
  <si>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</si>
  <si>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</si>
  <si>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</si>
  <si>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</si>
  <si>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</si>
  <si>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</si>
  <si>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</si>
  <si>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</si>
  <si>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</si>
  <si>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</si>
  <si>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</si>
  <si>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</si>
  <si>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</si>
  <si>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</si>
  <si>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</si>
  <si>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</si>
  <si>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</si>
  <si>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</si>
  <si>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</si>
  <si>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</si>
  <si>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</si>
  <si>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</si>
  <si>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</si>
  <si>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</si>
  <si>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</si>
  <si>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</si>
  <si>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</si>
  <si>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</si>
  <si>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</si>
  <si>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</si>
  <si>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</si>
  <si>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</si>
  <si>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</si>
  <si>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</si>
  <si>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</si>
  <si>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</si>
  <si>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</si>
  <si>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</si>
  <si>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</si>
  <si>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</si>
  <si>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</si>
  <si>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</si>
  <si>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</si>
  <si>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</si>
  <si>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</si>
  <si>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</si>
  <si>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</si>
  <si>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</si>
  <si>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</si>
  <si>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</si>
  <si>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</si>
  <si>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</si>
  <si>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</si>
  <si>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</si>
  <si>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</si>
  <si>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</si>
  <si>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</si>
  <si>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</si>
  <si>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</si>
  <si>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</si>
  <si>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</si>
  <si>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</si>
  <si>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</si>
  <si>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</si>
  <si>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</si>
  <si>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</si>
  <si>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</si>
  <si>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</si>
  <si>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</si>
  <si>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</si>
  <si>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</si>
  <si>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</si>
  <si>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</si>
  <si>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</si>
  <si>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</si>
  <si>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</si>
  <si>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</si>
  <si>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</si>
  <si>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</si>
  <si>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</si>
  <si>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</si>
  <si>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</si>
  <si>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</si>
  <si>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</si>
  <si>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</si>
  <si>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</si>
  <si>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</si>
  <si>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</si>
  <si>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</si>
  <si>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</si>
  <si>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</si>
  <si>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</si>
  <si>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</si>
  <si>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</si>
  <si>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</si>
  <si>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</si>
  <si>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</si>
  <si>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</si>
  <si>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</si>
  <si>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</si>
  <si>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</si>
  <si>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</si>
  <si>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</si>
  <si>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</si>
  <si>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</si>
  <si>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</si>
  <si>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</si>
  <si>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</si>
  <si>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</si>
  <si>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</si>
  <si>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</si>
  <si>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</si>
  <si>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</si>
  <si>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</si>
  <si>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</si>
  <si>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</si>
  <si>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</si>
  <si>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</si>
  <si>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</si>
  <si>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</si>
  <si>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</si>
  <si>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</si>
  <si>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</si>
  <si>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</si>
  <si>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</si>
  <si>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</si>
  <si>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</si>
  <si>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</si>
  <si>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</si>
  <si>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</si>
  <si>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</si>
  <si>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</si>
  <si>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</si>
  <si>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</si>
  <si>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</si>
  <si>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</si>
  <si>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</si>
  <si>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</si>
  <si>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</si>
  <si>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</si>
  <si>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</si>
  <si>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</si>
  <si>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</si>
  <si>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</si>
  <si>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</si>
  <si>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</si>
  <si>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</si>
  <si>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</si>
  <si>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</si>
  <si>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</si>
  <si>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</si>
  <si>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</si>
  <si>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</si>
  <si>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</si>
  <si>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</si>
  <si>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</si>
  <si>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</si>
  <si>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</si>
  <si>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</si>
  <si>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</si>
  <si>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</si>
  <si>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</si>
  <si>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</si>
  <si>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</si>
  <si>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</si>
  <si>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</si>
  <si>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</si>
  <si>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</si>
  <si>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</si>
  <si>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</si>
  <si>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</si>
  <si>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</si>
  <si>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</si>
  <si>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</si>
  <si>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</si>
  <si>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</si>
  <si>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</si>
  <si>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</si>
  <si>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</si>
  <si>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</si>
  <si>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</si>
  <si>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</si>
  <si>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</si>
  <si>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</si>
  <si>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</si>
  <si>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</si>
  <si>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</si>
  <si>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</si>
  <si>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</si>
  <si>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</si>
  <si>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</si>
  <si>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</si>
  <si>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</si>
  <si>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</si>
  <si>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</si>
  <si>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</si>
  <si>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</si>
  <si>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</si>
  <si>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</si>
  <si>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</si>
  <si>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</si>
  <si>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</si>
  <si>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</si>
  <si>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</si>
  <si>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</si>
  <si>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</si>
  <si>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</si>
  <si>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</si>
  <si>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</si>
  <si>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</si>
  <si>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</si>
  <si>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</si>
  <si>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</si>
  <si>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</si>
  <si>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</si>
  <si>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</si>
  <si>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</si>
  <si>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</si>
  <si>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</si>
  <si>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</si>
  <si>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</si>
  <si>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</si>
  <si>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</si>
  <si>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</si>
  <si>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</si>
  <si>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</si>
  <si>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</si>
  <si>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</si>
  <si>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</si>
  <si>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</si>
  <si>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</si>
  <si>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</si>
  <si>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</si>
  <si>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</si>
  <si>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</si>
  <si>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</si>
  <si>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</si>
  <si>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</si>
  <si>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</si>
  <si>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</si>
  <si>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</si>
  <si>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</si>
  <si>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</si>
  <si>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</si>
  <si>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</si>
  <si>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</si>
  <si>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</si>
  <si>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</si>
  <si>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</si>
  <si>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</si>
  <si>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</si>
  <si>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</si>
  <si>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</si>
  <si>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</si>
  <si>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</si>
  <si>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</si>
  <si>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</si>
  <si>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</si>
  <si>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</si>
  <si>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</si>
  <si>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</si>
  <si>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</si>
  <si>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</si>
  <si>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</si>
  <si>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</si>
  <si>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</si>
  <si>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</si>
  <si>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</si>
  <si>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</si>
  <si>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</si>
  <si>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</si>
  <si>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</si>
  <si>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</si>
  <si>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</si>
  <si>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</si>
  <si>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</si>
  <si>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</si>
  <si>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</si>
  <si>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</si>
  <si>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</si>
  <si>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</si>
  <si>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</si>
  <si>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</si>
  <si>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</si>
  <si>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</si>
  <si>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</si>
  <si>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</si>
  <si>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</si>
  <si>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</si>
  <si>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</si>
  <si>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</si>
  <si>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</si>
  <si>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</si>
  <si>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</si>
  <si>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</si>
  <si>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</si>
  <si>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</si>
  <si>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</si>
  <si>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</si>
  <si>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</si>
  <si>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</si>
  <si>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</si>
  <si>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</si>
  <si>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</si>
  <si>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</si>
  <si>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</si>
  <si>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</si>
  <si>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</si>
  <si>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</si>
  <si>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</si>
  <si>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</si>
  <si>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</si>
  <si>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</si>
  <si>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</si>
  <si>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</si>
  <si>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</si>
  <si>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</si>
  <si>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</si>
  <si>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</si>
  <si>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</si>
  <si>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</si>
  <si>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</si>
  <si>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</si>
  <si>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</si>
  <si>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</si>
  <si>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</si>
  <si>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</si>
  <si>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</si>
  <si>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</si>
  <si>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</si>
  <si>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</si>
  <si>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</si>
  <si>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</si>
  <si>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</si>
  <si>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</si>
  <si>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</si>
  <si>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</si>
  <si>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</si>
  <si>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</si>
  <si>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</si>
  <si>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</si>
  <si>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</si>
  <si>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</si>
  <si>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</si>
  <si>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</si>
  <si>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</si>
  <si>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</si>
  <si>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</si>
  <si>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</si>
  <si>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</si>
  <si>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</si>
  <si>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</si>
  <si>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</si>
  <si>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</si>
  <si>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</si>
  <si>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</si>
  <si>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</si>
  <si>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</si>
  <si>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</si>
  <si>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</si>
  <si>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</si>
  <si>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</si>
  <si>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</si>
  <si>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</si>
  <si>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</si>
  <si>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</si>
  <si>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</si>
  <si>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</si>
  <si>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</si>
  <si>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</si>
  <si>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</si>
  <si>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</si>
  <si>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</si>
  <si>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</si>
  <si>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</si>
  <si>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</si>
  <si>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</si>
  <si>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</si>
  <si>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</si>
  <si>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</si>
  <si>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</si>
  <si>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</si>
  <si>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</si>
  <si>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</si>
  <si>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</si>
  <si>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</si>
  <si>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</si>
  <si>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</si>
  <si>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</si>
  <si>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</si>
  <si>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</si>
  <si>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</si>
  <si>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</si>
  <si>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</si>
  <si>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</si>
  <si>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</si>
  <si>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</si>
  <si>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</si>
  <si>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</si>
  <si>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</si>
  <si>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</si>
  <si>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</si>
  <si>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</si>
  <si>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</si>
  <si>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</si>
  <si>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</si>
  <si>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</si>
  <si>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</si>
  <si>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</si>
  <si>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</si>
  <si>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</si>
  <si>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</si>
  <si>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</si>
  <si>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</si>
  <si>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</si>
  <si>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</si>
  <si>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</si>
  <si>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</si>
  <si>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</si>
  <si>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</si>
  <si>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</si>
  <si>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</si>
  <si>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</si>
  <si>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</si>
  <si>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</si>
  <si>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</si>
  <si>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</si>
  <si>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</si>
  <si>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</si>
  <si>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</si>
  <si>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</si>
  <si>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</si>
  <si>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</si>
  <si>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</si>
  <si>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</si>
  <si>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</si>
  <si>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</si>
  <si>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</si>
  <si>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</si>
  <si>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</si>
  <si>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</si>
  <si>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</si>
  <si>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</si>
  <si>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</si>
  <si>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</si>
  <si>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</si>
  <si>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</si>
  <si>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</si>
  <si>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</si>
  <si>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</si>
  <si>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</si>
  <si>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</si>
  <si>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</si>
  <si>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</si>
  <si>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</si>
  <si>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</si>
  <si>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</si>
  <si>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</si>
  <si>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</si>
  <si>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</si>
  <si>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</si>
  <si>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</si>
  <si>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</si>
  <si>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</si>
  <si>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</si>
  <si>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</si>
  <si>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</si>
  <si>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</si>
  <si>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</si>
  <si>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</si>
  <si>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</si>
  <si>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</si>
  <si>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</si>
  <si>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</si>
  <si>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</si>
  <si>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</si>
  <si>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</si>
  <si>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</si>
  <si>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</si>
  <si>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</si>
  <si>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</si>
  <si>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</si>
  <si>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</si>
  <si>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</si>
  <si>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</si>
  <si>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</si>
  <si>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</si>
  <si>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</si>
  <si>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</si>
  <si>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</si>
  <si>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</si>
  <si>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</si>
  <si>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</si>
  <si>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</si>
  <si>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</si>
  <si>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</si>
  <si>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</si>
  <si>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</si>
  <si>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</si>
  <si>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</si>
  <si>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</si>
  <si>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</si>
  <si>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</si>
  <si>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</si>
  <si>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</si>
  <si>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</si>
  <si>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</si>
  <si>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</si>
  <si>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</si>
  <si>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</si>
  <si>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</si>
  <si>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</si>
  <si>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</si>
  <si>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</si>
  <si>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</si>
  <si>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</si>
  <si>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</si>
  <si>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</si>
  <si>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</si>
  <si>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</si>
  <si>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</si>
  <si>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</si>
  <si>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</si>
  <si>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</si>
  <si>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</si>
  <si>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</si>
  <si>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</si>
  <si>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</si>
  <si>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</si>
  <si>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</si>
  <si>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</si>
  <si>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</si>
  <si>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</si>
  <si>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</si>
  <si>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</si>
  <si>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</si>
  <si>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</si>
  <si>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</si>
  <si>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</si>
  <si>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</si>
  <si>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</si>
  <si>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</si>
  <si>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</si>
  <si>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</si>
  <si>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</si>
  <si>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</si>
  <si>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</si>
  <si>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</si>
  <si>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</si>
  <si>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</si>
  <si>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</si>
  <si>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</si>
  <si>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</si>
  <si>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</si>
  <si>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</si>
  <si>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</si>
  <si>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</si>
  <si>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</si>
  <si>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</si>
  <si>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</si>
  <si>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</si>
  <si>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</si>
  <si>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</si>
  <si>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</si>
  <si>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</si>
  <si>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</si>
  <si>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</si>
  <si>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</si>
  <si>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</si>
  <si>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</si>
  <si>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</si>
  <si>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</si>
  <si>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</si>
  <si>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</si>
  <si>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</si>
  <si>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</si>
  <si>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</si>
  <si>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</si>
  <si>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</si>
  <si>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</si>
  <si>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</si>
  <si>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</si>
  <si>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</si>
  <si>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</si>
  <si>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</si>
  <si>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</si>
  <si>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</si>
  <si>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</si>
  <si>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</si>
  <si>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</si>
  <si>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</si>
  <si>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</si>
  <si>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</si>
  <si>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</si>
  <si>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</si>
  <si>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</si>
  <si>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</si>
  <si>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</si>
  <si>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</si>
  <si>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</si>
  <si>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</si>
  <si>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</si>
  <si>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</si>
  <si>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</si>
  <si>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</si>
  <si>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</si>
  <si>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</si>
  <si>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</si>
  <si>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</si>
  <si>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</si>
  <si>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</si>
  <si>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</si>
  <si>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</si>
  <si>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</si>
  <si>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</si>
  <si>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</si>
  <si>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</si>
  <si>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</si>
  <si>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</si>
  <si>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</si>
  <si>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</si>
  <si>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</si>
  <si>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</si>
  <si>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</si>
  <si>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</si>
  <si>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</si>
  <si>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</si>
  <si>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</si>
  <si>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</si>
  <si>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</si>
  <si>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</si>
  <si>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</si>
  <si>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</si>
  <si>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</si>
  <si>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</si>
  <si>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</si>
  <si>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</si>
  <si>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</si>
  <si>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</si>
  <si>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</si>
  <si>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</si>
  <si>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</si>
  <si>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</si>
  <si>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</si>
  <si>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</si>
  <si>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</si>
  <si>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</si>
  <si>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</si>
  <si>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</si>
  <si>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</si>
  <si>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</si>
  <si>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</si>
  <si>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</si>
  <si>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</si>
  <si>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</si>
  <si>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</si>
  <si>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</si>
  <si>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</si>
  <si>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</si>
  <si>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</si>
  <si>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</si>
  <si>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</si>
  <si>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</si>
  <si>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</si>
  <si>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</si>
  <si>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</si>
  <si>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</si>
  <si>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</si>
  <si>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</si>
  <si>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</si>
  <si>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</si>
  <si>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</si>
  <si>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</si>
  <si>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</si>
  <si>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</si>
  <si>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</si>
  <si>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</si>
  <si>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</si>
  <si>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</si>
  <si>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</si>
  <si>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</si>
  <si>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</si>
  <si>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</si>
  <si>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</si>
  <si>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</si>
  <si>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</si>
  <si>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</si>
  <si>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</si>
  <si>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</si>
  <si>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</si>
  <si>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</si>
  <si>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</si>
  <si>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</si>
  <si>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</si>
  <si>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</si>
  <si>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</si>
  <si>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</si>
  <si>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</si>
  <si>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</si>
  <si>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</si>
  <si>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</si>
  <si>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</si>
  <si>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</si>
  <si>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</si>
  <si>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</si>
  <si>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</si>
  <si>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</si>
  <si>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</si>
  <si>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</si>
  <si>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</si>
  <si>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</si>
  <si>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</si>
  <si>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</si>
  <si>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</si>
  <si>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</si>
  <si>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</si>
  <si>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</si>
  <si>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</si>
  <si>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</si>
  <si>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</si>
  <si>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</si>
  <si>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</si>
  <si>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</si>
  <si>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</si>
  <si>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</si>
  <si>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</si>
  <si>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</si>
  <si>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</si>
  <si>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</si>
  <si>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</si>
  <si>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</si>
  <si>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</si>
  <si>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</si>
  <si>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</si>
  <si>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</si>
  <si>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</si>
  <si>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</si>
  <si>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</si>
  <si>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</si>
  <si>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</si>
  <si>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</si>
  <si>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</si>
  <si>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</si>
  <si>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</si>
  <si>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</si>
  <si>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</si>
  <si>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</si>
  <si>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</si>
  <si>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</si>
  <si>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</si>
  <si>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</si>
  <si>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</si>
  <si>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</si>
  <si>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</si>
  <si>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</si>
  <si>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</si>
  <si>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</si>
  <si>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</si>
  <si>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</si>
  <si>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</si>
  <si>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</si>
  <si>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</si>
  <si>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</si>
  <si>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</si>
  <si>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</si>
  <si>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</si>
  <si>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</si>
  <si>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</si>
  <si>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</si>
  <si>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</si>
  <si>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</si>
  <si>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</si>
  <si>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</si>
  <si>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</si>
  <si>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</si>
  <si>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</si>
  <si>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</si>
  <si>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</si>
  <si>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</si>
  <si>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</si>
  <si>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</si>
  <si>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</si>
  <si>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</si>
  <si>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</si>
  <si>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</si>
  <si>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</si>
  <si>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</si>
  <si>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</si>
  <si>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</si>
  <si>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</si>
  <si>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</si>
  <si>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</si>
  <si>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</si>
  <si>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</si>
  <si>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</si>
  <si>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</si>
  <si>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</si>
  <si>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</si>
  <si>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</si>
  <si>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</si>
  <si>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</si>
  <si>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</si>
  <si>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</si>
  <si>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</si>
  <si>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</si>
  <si>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</si>
  <si>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</si>
  <si>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</si>
  <si>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</si>
  <si>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</si>
  <si>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</si>
  <si>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</si>
  <si>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</si>
  <si>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</si>
  <si>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</si>
  <si>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</si>
  <si>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</si>
  <si>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</si>
  <si>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</si>
  <si>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</si>
  <si>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</si>
  <si>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</si>
  <si>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</si>
  <si>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</si>
  <si>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</si>
  <si>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</si>
  <si>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</si>
  <si>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</si>
  <si>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</si>
  <si>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</si>
  <si>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</si>
  <si>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</si>
  <si>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</si>
  <si>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</si>
  <si>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</si>
  <si>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</si>
  <si>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</si>
  <si>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</si>
  <si>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</si>
  <si>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</si>
  <si>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</si>
  <si>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</si>
  <si>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</si>
  <si>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</si>
  <si>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</si>
  <si>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</si>
  <si>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</si>
  <si>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</si>
  <si>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</si>
  <si>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</si>
  <si>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</si>
  <si>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</si>
  <si>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</si>
  <si>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</si>
  <si>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</si>
  <si>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</si>
  <si>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</si>
  <si>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</si>
  <si>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</si>
  <si>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</si>
  <si>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</si>
  <si>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</si>
  <si>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</si>
  <si>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</si>
  <si>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</si>
  <si>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</si>
  <si>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</si>
  <si>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</si>
  <si>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</si>
  <si>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</si>
  <si>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</si>
  <si>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</si>
  <si>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</si>
  <si>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</si>
  <si>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</si>
  <si>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</si>
  <si>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</si>
  <si>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</si>
  <si>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</si>
  <si>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</si>
  <si>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</si>
  <si>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</si>
  <si>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</si>
  <si>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</si>
  <si>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</si>
  <si>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</si>
  <si>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</si>
  <si>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</si>
  <si>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</si>
  <si>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</si>
  <si>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</si>
  <si>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</si>
  <si>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</si>
  <si>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</si>
  <si>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</si>
  <si>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</si>
  <si>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</si>
  <si>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</si>
  <si>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</si>
  <si>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</si>
  <si>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</si>
  <si>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</si>
  <si>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</si>
  <si>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</si>
  <si>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</si>
  <si>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</si>
  <si>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</si>
  <si>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</si>
  <si>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</si>
  <si>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</si>
  <si>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</si>
  <si>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</si>
  <si>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</si>
  <si>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</si>
  <si>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</si>
  <si>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</si>
  <si>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</si>
  <si>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</si>
  <si>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</si>
  <si>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</si>
  <si>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</si>
  <si>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</si>
  <si>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</si>
  <si>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</si>
  <si>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</si>
  <si>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</si>
  <si>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</si>
  <si>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</si>
  <si>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</si>
  <si>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</si>
  <si>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</si>
  <si>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</si>
  <si>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</si>
  <si>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</si>
  <si>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</si>
  <si>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</si>
  <si>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</si>
  <si>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</si>
  <si>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</si>
  <si>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</si>
  <si>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</si>
  <si>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</si>
  <si>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</si>
  <si>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</si>
  <si>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</si>
  <si>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</si>
  <si>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</si>
  <si>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</si>
  <si>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</si>
  <si>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</si>
  <si>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</si>
  <si>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</si>
  <si>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</si>
  <si>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</si>
  <si>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</si>
  <si>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</si>
  <si>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</si>
  <si>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</si>
  <si>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</si>
  <si>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</si>
  <si>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</si>
  <si>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</si>
  <si>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</si>
  <si>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</si>
  <si>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</si>
  <si>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</si>
  <si>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</si>
  <si>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</si>
  <si>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</si>
  <si>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</si>
  <si>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</si>
  <si>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</si>
  <si>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</si>
  <si>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</si>
  <si>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</si>
  <si>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</si>
  <si>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</si>
  <si>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</si>
  <si>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</si>
  <si>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</si>
  <si>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</si>
  <si>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</si>
  <si>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</si>
  <si>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</si>
  <si>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</si>
  <si>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</si>
  <si>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</si>
  <si>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</si>
  <si>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</si>
  <si>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</si>
  <si>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</si>
  <si>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</si>
  <si>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</si>
  <si>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</si>
  <si>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</si>
  <si>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</si>
  <si>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</si>
  <si>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</si>
  <si>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</si>
  <si>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</si>
  <si>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</si>
  <si>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</si>
  <si>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</si>
  <si>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</si>
  <si>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</si>
  <si>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</si>
  <si>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</si>
  <si>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</si>
  <si>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</si>
  <si>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</si>
  <si>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</si>
  <si>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</si>
  <si>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</si>
  <si>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</si>
  <si>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</si>
  <si>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</si>
  <si>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</si>
  <si>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</si>
  <si>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</si>
  <si>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</si>
  <si>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</si>
  <si>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</si>
  <si>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</si>
  <si>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</si>
  <si>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</si>
  <si>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</si>
  <si>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</si>
  <si>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</si>
  <si>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</si>
  <si>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</si>
  <si>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</si>
  <si>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</si>
  <si>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</si>
  <si>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</si>
  <si>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</si>
  <si>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</si>
  <si>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</si>
  <si>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</si>
  <si>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</si>
  <si>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</si>
  <si>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</si>
  <si>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</si>
  <si>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</si>
  <si>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</si>
  <si>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</si>
  <si>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</si>
  <si>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</si>
  <si>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</si>
  <si>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</si>
  <si>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</si>
  <si>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</si>
  <si>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</si>
  <si>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</si>
  <si>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</si>
  <si>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</si>
  <si>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</si>
  <si>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</si>
  <si>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</si>
  <si>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</si>
  <si>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</si>
  <si>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</si>
  <si>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</si>
  <si>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</si>
  <si>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</si>
  <si>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</si>
  <si>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</si>
  <si>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</si>
  <si>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</si>
  <si>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</si>
  <si>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</si>
  <si>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</si>
  <si>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</si>
  <si>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</si>
  <si>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</si>
  <si>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</si>
  <si>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</si>
  <si>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</si>
  <si>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</si>
  <si>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</si>
  <si>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</si>
  <si>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</si>
  <si>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</si>
  <si>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</si>
  <si>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</si>
  <si>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</si>
  <si>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</si>
  <si>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</si>
  <si>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</si>
  <si>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</si>
  <si>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</si>
  <si>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</si>
  <si>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</si>
  <si>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</si>
  <si>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</si>
  <si>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</si>
  <si>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</si>
  <si>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</si>
  <si>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</si>
  <si>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</si>
  <si>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</si>
  <si>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</si>
  <si>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</si>
  <si>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</si>
  <si>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</si>
  <si>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</si>
  <si>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</si>
  <si>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</si>
  <si>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</si>
  <si>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</si>
  <si>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</si>
  <si>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</si>
  <si>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</si>
  <si>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</si>
  <si>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</si>
  <si>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</si>
  <si>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</si>
  <si>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</si>
  <si>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</si>
  <si>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</si>
  <si>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</si>
  <si>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</si>
  <si>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</si>
  <si>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</si>
  <si>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</si>
  <si>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</si>
  <si>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</si>
  <si>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</si>
  <si>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</si>
  <si>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</si>
  <si>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</si>
  <si>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</si>
  <si>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</si>
  <si>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</si>
  <si>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</si>
  <si>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</si>
  <si>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</si>
  <si>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</si>
  <si>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</si>
  <si>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</si>
  <si>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</si>
  <si>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</si>
  <si>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</si>
  <si>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</si>
  <si>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</si>
  <si>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</si>
  <si>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</si>
  <si>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</si>
  <si>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</si>
  <si>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</si>
  <si>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</si>
  <si>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</si>
  <si>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</si>
  <si>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</si>
  <si>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</si>
  <si>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</si>
  <si>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</si>
  <si>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</si>
  <si>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</si>
  <si>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</si>
  <si>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</si>
  <si>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</si>
  <si>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</si>
  <si>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</si>
  <si>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</si>
  <si>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</si>
  <si>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</si>
  <si>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</si>
  <si>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</si>
  <si>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</si>
  <si>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</si>
  <si>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</si>
  <si>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</si>
  <si>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</si>
  <si>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</si>
  <si>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</si>
  <si>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</si>
  <si>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</si>
  <si>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</si>
  <si>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</si>
  <si>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</si>
  <si>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</si>
  <si>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</si>
  <si>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</si>
  <si>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</si>
  <si>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</si>
  <si>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</si>
  <si>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</si>
  <si>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</si>
  <si>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</si>
  <si>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</si>
  <si>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</si>
  <si>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</si>
  <si>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</si>
  <si>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</si>
  <si>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</si>
  <si>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</si>
  <si>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</si>
  <si>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</si>
  <si>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</si>
  <si>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</si>
  <si>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</si>
  <si>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</si>
  <si>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</si>
  <si>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</si>
  <si>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</si>
  <si>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</si>
  <si>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</si>
  <si>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</si>
  <si>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</si>
  <si>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</si>
  <si>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</si>
  <si>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</si>
  <si>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</si>
  <si>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</si>
  <si>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</si>
  <si>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</si>
  <si>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</si>
  <si>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</si>
  <si>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</si>
  <si>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</si>
  <si>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</si>
  <si>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</si>
  <si>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</si>
  <si>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</si>
  <si>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</si>
  <si>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</si>
  <si>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</si>
  <si>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</si>
  <si>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</si>
  <si>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</si>
  <si>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</si>
  <si>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</si>
  <si>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</si>
  <si>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</si>
  <si>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</si>
  <si>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</si>
  <si>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</si>
  <si>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</si>
  <si>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</si>
  <si>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</si>
  <si>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</si>
  <si>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</si>
  <si>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</si>
  <si>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</si>
  <si>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</si>
  <si>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</si>
  <si>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</si>
  <si>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</si>
  <si>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</si>
  <si>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</si>
  <si>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</si>
  <si>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</si>
  <si>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</si>
  <si>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</si>
  <si>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</si>
  <si>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</si>
  <si>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</si>
  <si>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</si>
  <si>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</si>
  <si>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</si>
  <si>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</si>
  <si>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</si>
  <si>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</si>
  <si>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</si>
  <si>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</si>
  <si>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</si>
  <si>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</si>
  <si>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</si>
  <si>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</si>
  <si>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</si>
  <si>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</si>
  <si>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</si>
  <si>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</si>
  <si>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</si>
  <si>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</si>
  <si>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</si>
  <si>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</si>
  <si>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</si>
  <si>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</si>
  <si>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</si>
  <si>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</si>
  <si>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</si>
  <si>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</si>
  <si>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</si>
  <si>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</si>
  <si>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</si>
  <si>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</si>
  <si>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</si>
  <si>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</si>
  <si>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</si>
  <si>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</si>
  <si>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</si>
  <si>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</si>
  <si>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</si>
  <si>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</si>
  <si>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</si>
  <si>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</si>
  <si>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</si>
  <si>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</si>
  <si>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</si>
  <si>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</si>
  <si>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</si>
  <si>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</si>
  <si>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</si>
  <si>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</si>
  <si>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</si>
  <si>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</si>
  <si>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</si>
  <si>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</si>
  <si>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</si>
  <si>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</si>
  <si>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</si>
  <si>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</si>
  <si>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</si>
  <si>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</si>
  <si>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</si>
  <si>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</si>
  <si>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</si>
  <si>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</si>
  <si>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</si>
  <si>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</si>
  <si>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</si>
  <si>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</si>
  <si>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</si>
  <si>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</si>
  <si>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</si>
  <si>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</si>
  <si>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</si>
  <si>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</si>
  <si>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</si>
  <si>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</si>
  <si>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</si>
  <si>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</si>
  <si>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</si>
  <si>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</si>
  <si>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</si>
  <si>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</si>
  <si>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</si>
  <si>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</si>
  <si>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</si>
  <si>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</si>
  <si>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</si>
  <si>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</si>
  <si>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</si>
  <si>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</si>
  <si>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</si>
  <si>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</si>
  <si>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</si>
  <si>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</si>
  <si>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</si>
  <si>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</si>
  <si>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</si>
  <si>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</si>
  <si>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</si>
  <si>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</si>
  <si>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</si>
  <si>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</si>
  <si>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</si>
  <si>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</si>
  <si>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</si>
  <si>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</si>
  <si>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</si>
  <si>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</si>
  <si>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</si>
  <si>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</si>
  <si>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</si>
  <si>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</si>
  <si>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</si>
  <si>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</si>
  <si>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</si>
  <si>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</si>
  <si>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</si>
  <si>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</si>
  <si>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</si>
  <si>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</si>
  <si>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</si>
  <si>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</si>
  <si>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</si>
  <si>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</si>
  <si>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</si>
  <si>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</si>
  <si>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</si>
  <si>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</si>
  <si>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</si>
  <si>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</si>
  <si>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</si>
  <si>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</si>
  <si>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</si>
  <si>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</si>
  <si>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</si>
  <si>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</si>
  <si>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</si>
  <si>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</si>
  <si>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</si>
  <si>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</si>
  <si>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</si>
  <si>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</si>
  <si>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</si>
  <si>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</si>
  <si>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</si>
  <si>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</si>
  <si>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</si>
  <si>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</si>
  <si>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</si>
  <si>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</si>
  <si>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</si>
  <si>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</si>
  <si>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</si>
  <si>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</si>
  <si>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</si>
  <si>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</si>
  <si>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</si>
  <si>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</si>
  <si>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</si>
  <si>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</si>
  <si>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</si>
  <si>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</si>
  <si>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</si>
  <si>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</si>
  <si>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</si>
  <si>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</si>
  <si>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</si>
  <si>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</si>
  <si>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</si>
  <si>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</si>
  <si>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</si>
  <si>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</si>
  <si>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</si>
  <si>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</si>
  <si>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</si>
  <si>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</si>
  <si>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</si>
  <si>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</si>
  <si>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</si>
  <si>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</si>
  <si>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</si>
  <si>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</si>
  <si>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</si>
  <si>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</si>
  <si>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</si>
  <si>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</si>
  <si>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</si>
  <si>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</si>
  <si>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</si>
  <si>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</si>
  <si>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</si>
  <si>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</si>
  <si>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</si>
  <si>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</si>
  <si>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</si>
  <si>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</si>
  <si>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</si>
  <si>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</si>
  <si>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</si>
  <si>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</si>
  <si>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</si>
  <si>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</si>
  <si>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</si>
  <si>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</si>
  <si>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</si>
  <si>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</si>
  <si>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</si>
  <si>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</si>
  <si>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</si>
  <si>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</si>
  <si>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</si>
  <si>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</si>
  <si>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</si>
  <si>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</si>
  <si>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</si>
  <si>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</si>
  <si>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</si>
  <si>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</si>
  <si>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</si>
  <si>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</si>
  <si>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</si>
  <si>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</si>
  <si>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</si>
  <si>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</si>
  <si>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</si>
  <si>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</si>
  <si>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</si>
  <si>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</si>
  <si>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</si>
  <si>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</si>
  <si>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</si>
  <si>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</si>
  <si>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</si>
  <si>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</si>
  <si>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</si>
  <si>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</si>
  <si>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</si>
  <si>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</si>
  <si>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</si>
  <si>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</si>
  <si>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</si>
  <si>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</si>
  <si>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</si>
  <si>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</si>
  <si>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</si>
  <si>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</si>
  <si>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</si>
  <si>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</si>
  <si>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</si>
  <si>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</si>
  <si>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</si>
  <si>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</si>
  <si>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</si>
  <si>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</si>
  <si>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</si>
  <si>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</si>
  <si>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</si>
  <si>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</si>
  <si>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</si>
  <si>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</si>
  <si>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</si>
  <si>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</si>
  <si>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</si>
  <si>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</si>
  <si>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</si>
  <si>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</si>
  <si>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</si>
  <si>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</si>
  <si>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</si>
  <si>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</si>
  <si>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</si>
  <si>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</si>
  <si>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</si>
  <si>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</si>
  <si>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</si>
  <si>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</si>
  <si>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</si>
  <si>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</si>
  <si>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</si>
  <si>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</si>
  <si>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</si>
  <si>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</si>
  <si>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</si>
  <si>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</si>
  <si>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</si>
  <si>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</si>
  <si>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</si>
  <si>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</si>
  <si>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</si>
  <si>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</si>
  <si>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</si>
  <si>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</si>
  <si>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</si>
  <si>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</si>
  <si>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</si>
  <si>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</si>
  <si>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</si>
  <si>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</si>
  <si>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</si>
  <si>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</si>
  <si>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</si>
  <si>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</si>
  <si>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</si>
  <si>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</si>
  <si>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</si>
  <si>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</si>
  <si>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</si>
  <si>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</si>
  <si>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</si>
  <si>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</si>
  <si>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</si>
  <si>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</si>
  <si>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</si>
  <si>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</si>
  <si>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</si>
  <si>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</si>
  <si>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</si>
  <si>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</si>
  <si>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</si>
  <si>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</si>
  <si>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</si>
  <si>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</si>
  <si>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</si>
  <si>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</si>
  <si>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</si>
  <si>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</si>
  <si>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</si>
  <si>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</si>
  <si>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</si>
  <si>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</si>
  <si>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</si>
  <si>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</si>
  <si>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</si>
  <si>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</si>
  <si>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</si>
  <si>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</si>
  <si>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</si>
  <si>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</si>
  <si>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</si>
  <si>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</si>
  <si>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</si>
  <si>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</si>
  <si>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</si>
  <si>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</si>
  <si>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</si>
  <si>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</si>
  <si>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</si>
  <si>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</si>
  <si>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</si>
  <si>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</si>
  <si>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</si>
  <si>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</si>
  <si>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</si>
  <si>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</si>
  <si>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</si>
  <si>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</si>
  <si>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</si>
  <si>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</si>
  <si>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</si>
  <si>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</si>
  <si>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</si>
  <si>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</si>
  <si>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</si>
  <si>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</si>
  <si>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</si>
  <si>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</si>
  <si>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</si>
  <si>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</si>
  <si>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</si>
  <si>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</si>
  <si>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</si>
  <si>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</si>
  <si>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</si>
  <si>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</si>
  <si>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</si>
  <si>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</si>
  <si>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</si>
  <si>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</si>
  <si>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</si>
  <si>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</si>
  <si>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</si>
  <si>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</si>
  <si>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</si>
  <si>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</si>
  <si>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</si>
  <si>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</si>
  <si>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</si>
  <si>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</si>
  <si>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</si>
  <si>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</si>
  <si>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</si>
  <si>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</si>
  <si>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</si>
  <si>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</si>
  <si>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</si>
  <si>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</si>
  <si>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</si>
  <si>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</si>
  <si>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</si>
  <si>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</si>
  <si>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</si>
  <si>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</si>
  <si>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</si>
  <si>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</si>
  <si>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</si>
  <si>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</si>
  <si>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</si>
  <si>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</si>
  <si>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</si>
  <si>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</si>
  <si>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</si>
  <si>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</si>
  <si>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</si>
  <si>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</si>
  <si>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</si>
  <si>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</si>
  <si>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</si>
  <si>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</si>
  <si>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</si>
  <si>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</si>
  <si>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</si>
  <si>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</si>
  <si>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</si>
  <si>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</si>
  <si>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</si>
  <si>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</si>
  <si>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</si>
  <si>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</si>
  <si>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</si>
  <si>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</si>
  <si>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</si>
  <si>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</si>
  <si>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</si>
  <si>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</si>
  <si>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</si>
  <si>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</si>
  <si>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</si>
  <si>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</si>
  <si>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</si>
  <si>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</si>
  <si>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</si>
  <si>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</si>
  <si>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</si>
  <si>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</si>
  <si>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</si>
  <si>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</si>
  <si>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</si>
  <si>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</si>
  <si>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</si>
  <si>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</si>
  <si>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</si>
  <si>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</si>
  <si>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</si>
  <si>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</si>
  <si>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</si>
  <si>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</si>
  <si>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</si>
  <si>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</si>
  <si>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</si>
  <si>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</si>
  <si>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</si>
  <si>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</si>
  <si>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</si>
  <si>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</si>
  <si>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</si>
  <si>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</si>
  <si>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</si>
  <si>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</si>
  <si>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</si>
  <si>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</si>
  <si>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</si>
  <si>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</si>
  <si>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</si>
  <si>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</si>
  <si>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</si>
  <si>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</si>
  <si>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</si>
  <si>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</si>
  <si>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</si>
  <si>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</si>
  <si>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</si>
  <si>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</si>
  <si>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</si>
  <si>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</si>
  <si>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</si>
  <si>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</si>
  <si>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</si>
  <si>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</si>
  <si>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</si>
  <si>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</si>
  <si>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</si>
  <si>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</si>
  <si>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</si>
  <si>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</si>
  <si>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</si>
  <si>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</si>
  <si>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</si>
  <si>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</si>
  <si>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</si>
  <si>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</si>
  <si>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</si>
  <si>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</si>
  <si>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</si>
  <si>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</si>
  <si>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</si>
  <si>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</si>
  <si>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</si>
  <si>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</si>
  <si>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</si>
  <si>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</si>
  <si>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</si>
  <si>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</si>
  <si>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</si>
  <si>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</si>
  <si>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</si>
  <si>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</si>
  <si>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</si>
  <si>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</si>
  <si>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</si>
  <si>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</si>
  <si>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</si>
  <si>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</si>
  <si>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</si>
  <si>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</si>
  <si>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</si>
  <si>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</si>
  <si>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</si>
  <si>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</si>
  <si>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</si>
  <si>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</si>
  <si>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</si>
  <si>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</si>
  <si>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</si>
  <si>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</si>
  <si>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</si>
  <si>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</si>
  <si>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</si>
  <si>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</si>
  <si>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</si>
  <si>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</si>
  <si>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</si>
  <si>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</si>
  <si>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</si>
  <si>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</si>
  <si>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</si>
  <si>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</si>
  <si>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</si>
  <si>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</si>
  <si>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</si>
  <si>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</si>
  <si>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</si>
  <si>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</si>
  <si>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</si>
  <si>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</si>
  <si>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</si>
  <si>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</si>
  <si>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</si>
  <si>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</si>
  <si>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</si>
  <si>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</si>
  <si>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</si>
  <si>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</si>
  <si>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</si>
  <si>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</si>
  <si>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</si>
  <si>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</si>
  <si>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</si>
  <si>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</si>
  <si>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</si>
  <si>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</si>
  <si>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</si>
  <si>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</si>
  <si>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</si>
  <si>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</si>
  <si>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</si>
  <si>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</si>
  <si>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</si>
  <si>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</si>
  <si>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</si>
  <si>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</si>
  <si>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</si>
  <si>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</si>
  <si>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</si>
  <si>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</si>
  <si>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</si>
  <si>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</si>
  <si>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</si>
  <si>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</si>
  <si>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</si>
  <si>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</si>
  <si>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</si>
  <si>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</si>
  <si>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</si>
  <si>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</si>
  <si>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</si>
  <si>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</si>
  <si>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</si>
  <si>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</si>
  <si>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</si>
  <si>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</si>
  <si>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</si>
  <si>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</si>
  <si>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</si>
  <si>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</si>
  <si>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</si>
  <si>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</si>
  <si>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</si>
  <si>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</si>
  <si>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</si>
  <si>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</si>
  <si>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</si>
  <si>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</si>
  <si>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</si>
  <si>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</si>
  <si>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</si>
  <si>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</si>
  <si>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</si>
  <si>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</si>
  <si>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</si>
  <si>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</si>
  <si>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</si>
  <si>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</si>
  <si>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</si>
  <si>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</si>
  <si>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</si>
  <si>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</si>
  <si>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</si>
  <si>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</si>
  <si>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</si>
  <si>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</si>
  <si>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</si>
  <si>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</si>
  <si>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</si>
  <si>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</si>
  <si>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</si>
  <si>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</si>
  <si>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</si>
  <si>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</si>
  <si>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</si>
  <si>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</si>
  <si>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</si>
  <si>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</si>
  <si>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</si>
  <si>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</si>
  <si>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</si>
  <si>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</si>
  <si>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</si>
  <si>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</si>
  <si>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</si>
  <si>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</si>
  <si>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</si>
  <si>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</si>
  <si>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</si>
  <si>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</si>
  <si>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</si>
  <si>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</si>
  <si>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</si>
  <si>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</si>
  <si>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</si>
  <si>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</si>
  <si>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</si>
  <si>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</si>
  <si>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</si>
  <si>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</si>
  <si>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</si>
  <si>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</si>
  <si>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</si>
  <si>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</si>
  <si>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</si>
  <si>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</si>
  <si>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</si>
  <si>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</si>
  <si>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</si>
  <si>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</si>
  <si>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</si>
  <si>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</si>
  <si>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</si>
  <si>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</si>
  <si>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</si>
  <si>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</si>
  <si>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</si>
  <si>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</si>
  <si>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</si>
  <si>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</si>
  <si>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</si>
  <si>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</si>
  <si>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</si>
  <si>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</si>
  <si>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</si>
  <si>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</si>
  <si>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</si>
  <si>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</si>
  <si>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</si>
  <si>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</si>
  <si>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</si>
  <si>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</si>
  <si>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</si>
  <si>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</si>
  <si>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</si>
  <si>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</si>
  <si>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</si>
  <si>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</si>
  <si>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</si>
  <si>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</si>
  <si>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</si>
  <si>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</si>
  <si>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</si>
  <si>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</si>
  <si>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</si>
  <si>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</si>
  <si>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</si>
  <si>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</si>
  <si>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</si>
  <si>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</si>
  <si>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</si>
  <si>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</si>
  <si>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</si>
  <si>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</si>
  <si>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</si>
  <si>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</si>
  <si>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</si>
  <si>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</si>
  <si>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</si>
  <si>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</si>
  <si>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</si>
  <si>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</si>
  <si>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</si>
  <si>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</si>
  <si>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</si>
  <si>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</si>
  <si>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</si>
  <si>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</si>
  <si>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</si>
  <si>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</si>
  <si>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</si>
  <si>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</si>
  <si>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</si>
  <si>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</si>
  <si>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</si>
  <si>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</si>
  <si>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</si>
  <si>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</si>
  <si>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</si>
  <si>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</si>
  <si>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</si>
  <si>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</si>
  <si>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</si>
  <si>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</si>
  <si>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</si>
  <si>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</si>
  <si>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</si>
  <si>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</si>
  <si>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</si>
  <si>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</si>
  <si>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</si>
  <si>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</si>
  <si>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</si>
  <si>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</si>
  <si>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</si>
  <si>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</si>
  <si>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</si>
  <si>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</si>
  <si>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</si>
  <si>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</si>
  <si>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</si>
  <si>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</si>
  <si>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</si>
  <si>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</si>
  <si>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</si>
  <si>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</si>
  <si>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</si>
  <si>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</si>
  <si>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</si>
  <si>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</si>
  <si>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</si>
  <si>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</si>
  <si>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</si>
  <si>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</si>
  <si>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</si>
  <si>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</si>
  <si>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</si>
  <si>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</si>
  <si>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</si>
  <si>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</si>
  <si>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</si>
  <si>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</si>
  <si>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</si>
  <si>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</si>
  <si>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</si>
  <si>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</si>
  <si>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</si>
  <si>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</si>
  <si>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</si>
  <si>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</si>
  <si>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</si>
  <si>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</si>
  <si>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</si>
  <si>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</si>
  <si>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</si>
  <si>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</si>
  <si>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</si>
  <si>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</si>
  <si>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</si>
  <si>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</si>
  <si>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</si>
  <si>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</si>
  <si>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</si>
  <si>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</si>
  <si>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</si>
  <si>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</si>
  <si>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</si>
  <si>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</si>
  <si>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</si>
  <si>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</si>
  <si>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</si>
  <si>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</si>
  <si>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</si>
  <si>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</si>
  <si>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</si>
  <si>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</si>
  <si>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</si>
  <si>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</si>
  <si>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</si>
  <si>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</si>
  <si>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</si>
  <si>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</si>
  <si>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</si>
  <si>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</si>
  <si>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</si>
  <si>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</si>
  <si>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</si>
  <si>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</si>
  <si>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</si>
  <si>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</si>
  <si>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</si>
  <si>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</si>
  <si>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</si>
  <si>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</si>
  <si>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</si>
  <si>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</si>
  <si>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</si>
  <si>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</si>
  <si>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</si>
  <si>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</si>
  <si>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</si>
  <si>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</si>
  <si>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</si>
  <si>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</si>
  <si>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</si>
  <si>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</si>
  <si>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</si>
  <si>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</si>
  <si>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</si>
  <si>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</si>
  <si>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</si>
  <si>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</si>
  <si>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</si>
  <si>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</si>
  <si>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</si>
  <si>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</si>
  <si>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</si>
  <si>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</si>
  <si>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</si>
  <si>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</si>
  <si>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</si>
  <si>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</si>
  <si>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</si>
  <si>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</si>
  <si>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</si>
  <si>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</si>
  <si>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</si>
  <si>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</si>
  <si>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</si>
  <si>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</si>
  <si>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</si>
  <si>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</si>
  <si>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</si>
  <si>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</si>
  <si>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</si>
  <si>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</si>
  <si>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</si>
  <si>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</si>
  <si>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</si>
  <si>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</si>
  <si>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</si>
  <si>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</si>
  <si>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</si>
  <si>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</si>
  <si>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</si>
  <si>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</si>
  <si>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</si>
  <si>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</si>
  <si>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</si>
  <si>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</si>
  <si>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</si>
  <si>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</si>
  <si>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</si>
  <si>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</si>
  <si>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</si>
  <si>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</si>
  <si>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</si>
  <si>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</si>
  <si>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</si>
  <si>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</si>
  <si>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</si>
  <si>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</si>
  <si>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</si>
  <si>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</si>
  <si>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</si>
  <si>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</si>
  <si>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</si>
  <si>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</si>
  <si>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</si>
  <si>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</si>
  <si>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</si>
  <si>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</si>
  <si>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</si>
  <si>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</si>
  <si>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</si>
  <si>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</si>
  <si>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</si>
  <si>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</si>
  <si>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</si>
  <si>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</si>
  <si>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</si>
  <si>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</si>
  <si>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</si>
  <si>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</si>
  <si>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</si>
  <si>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</si>
  <si>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</si>
  <si>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</si>
  <si>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</si>
  <si>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</si>
  <si>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</si>
  <si>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</si>
  <si>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</si>
  <si>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</si>
  <si>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</si>
  <si>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</si>
  <si>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</si>
  <si>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</si>
  <si>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</si>
  <si>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</si>
  <si>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</si>
  <si>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</si>
  <si>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</si>
  <si>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</si>
  <si>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</si>
  <si>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</si>
  <si>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</si>
  <si>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</si>
  <si>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</si>
  <si>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</si>
  <si>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</si>
  <si>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</si>
  <si>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</si>
  <si>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</si>
  <si>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</si>
  <si>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</si>
  <si>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</si>
  <si>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</si>
  <si>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</si>
  <si>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</si>
  <si>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</si>
  <si>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</si>
  <si>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</si>
  <si>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</si>
  <si>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</si>
  <si>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</si>
  <si>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</si>
  <si>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</si>
  <si>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</si>
  <si>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</si>
  <si>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</si>
  <si>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</si>
  <si>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</si>
  <si>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</si>
  <si>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</si>
  <si>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</si>
  <si>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</si>
  <si>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</si>
  <si>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</si>
  <si>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</si>
  <si>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</si>
  <si>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</si>
  <si>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</si>
  <si>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</si>
  <si>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</si>
  <si>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</si>
  <si>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</si>
  <si>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</si>
  <si>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</si>
  <si>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</si>
  <si>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</si>
  <si>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</si>
  <si>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</si>
  <si>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</si>
  <si>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</si>
  <si>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</si>
  <si>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</si>
  <si>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</si>
  <si>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</si>
  <si>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</si>
  <si>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</si>
  <si>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</si>
  <si>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</si>
  <si>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</si>
  <si>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</si>
  <si>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</si>
  <si>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</si>
  <si>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</si>
  <si>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</si>
  <si>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</si>
  <si>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</si>
  <si>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</si>
  <si>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</si>
  <si>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</si>
  <si>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</si>
  <si>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</si>
  <si>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</si>
  <si>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</si>
  <si>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</si>
  <si>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</si>
  <si>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</si>
  <si>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</si>
  <si>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</si>
  <si>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</si>
  <si>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</si>
  <si>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</si>
  <si>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</si>
  <si>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</si>
  <si>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</si>
  <si>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</si>
  <si>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</si>
  <si>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</si>
  <si>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</si>
  <si>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</si>
  <si>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</si>
  <si>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</si>
  <si>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</si>
  <si>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</si>
  <si>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</si>
  <si>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</si>
  <si>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</si>
  <si>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</si>
  <si>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</si>
  <si>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</si>
  <si>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</si>
  <si>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</si>
  <si>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</si>
  <si>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</si>
  <si>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</si>
  <si>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</si>
  <si>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</si>
  <si>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</si>
  <si>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</si>
  <si>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</si>
  <si>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</si>
  <si>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</si>
  <si>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</si>
  <si>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</si>
  <si>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</si>
  <si>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</si>
  <si>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</si>
  <si>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</si>
  <si>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</si>
  <si>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</si>
  <si>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</si>
  <si>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</si>
  <si>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</si>
  <si>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</si>
  <si>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</si>
  <si>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</si>
  <si>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</si>
  <si>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</si>
  <si>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</si>
  <si>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</si>
  <si>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</si>
  <si>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</si>
  <si>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</si>
  <si>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</si>
  <si>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</si>
  <si>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</si>
  <si>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</si>
  <si>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</si>
  <si>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</si>
  <si>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</si>
  <si>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</si>
  <si>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</si>
  <si>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</si>
  <si>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</si>
  <si>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</si>
  <si>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</si>
  <si>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</si>
  <si>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</si>
  <si>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</si>
  <si>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</si>
  <si>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</si>
  <si>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</si>
  <si>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</si>
  <si>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</si>
  <si>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</si>
  <si>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</si>
  <si>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</si>
  <si>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</si>
  <si>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</si>
  <si>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</si>
  <si>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</si>
  <si>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</si>
  <si>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</si>
  <si>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</si>
  <si>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</si>
  <si>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</si>
  <si>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</si>
  <si>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</si>
  <si>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</si>
  <si>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</si>
  <si>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</si>
  <si>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</si>
  <si>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</si>
  <si>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</si>
  <si>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</si>
  <si>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</si>
  <si>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</si>
  <si>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</si>
  <si>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</si>
  <si>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</si>
  <si>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</si>
  <si>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</si>
  <si>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</si>
  <si>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</si>
  <si>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</si>
  <si>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</si>
  <si>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</si>
  <si>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</si>
  <si>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</si>
  <si>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</si>
  <si>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</si>
  <si>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</si>
  <si>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</si>
  <si>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</si>
  <si>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</si>
  <si>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</si>
  <si>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</si>
  <si>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</si>
  <si>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</si>
  <si>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</si>
  <si>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</si>
  <si>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</si>
  <si>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</si>
  <si>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</si>
  <si>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</si>
  <si>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</si>
  <si>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</si>
  <si>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</si>
  <si>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</si>
  <si>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</si>
  <si>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</si>
  <si>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</si>
  <si>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</si>
  <si>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</si>
  <si>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</si>
  <si>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</si>
  <si>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</si>
  <si>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</si>
  <si>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</si>
  <si>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</si>
  <si>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</si>
  <si>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</si>
  <si>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</si>
  <si>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</si>
  <si>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</si>
  <si>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</si>
  <si>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</si>
  <si>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</si>
  <si>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</si>
  <si>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</si>
  <si>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</si>
  <si>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</si>
  <si>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</si>
  <si>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</si>
  <si>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</si>
  <si>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</si>
  <si>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</si>
  <si>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</si>
  <si>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</si>
  <si>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</si>
  <si>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</si>
  <si>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</si>
  <si>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</si>
  <si>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</si>
  <si>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</si>
  <si>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</si>
  <si>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</si>
  <si>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</si>
  <si>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</si>
  <si>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</si>
  <si>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</si>
  <si>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</si>
  <si>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</si>
  <si>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</si>
  <si>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</si>
  <si>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</si>
  <si>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</si>
  <si>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</si>
  <si>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</si>
  <si>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</si>
  <si>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</si>
  <si>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</si>
  <si>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</si>
  <si>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</si>
  <si>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</si>
  <si>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</si>
  <si>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</si>
  <si>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</si>
  <si>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</si>
  <si>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</si>
  <si>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</si>
  <si>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</si>
  <si>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</si>
  <si>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</si>
  <si>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</si>
  <si>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</si>
  <si>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</si>
  <si>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</si>
  <si>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</si>
  <si>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</si>
  <si>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</si>
  <si>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</si>
  <si>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</si>
  <si>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</si>
  <si>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</si>
  <si>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</si>
  <si>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</si>
  <si>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</si>
  <si>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</si>
  <si>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</si>
  <si>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</si>
  <si>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</si>
  <si>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</si>
  <si>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</si>
  <si>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</si>
  <si>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</si>
  <si>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</si>
  <si>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</si>
  <si>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</si>
  <si>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</si>
  <si>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</si>
  <si>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</si>
  <si>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</si>
  <si>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</si>
  <si>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</si>
  <si>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</si>
  <si>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</si>
  <si>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</si>
  <si>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</si>
  <si>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</si>
  <si>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</si>
  <si>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</si>
  <si>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</si>
  <si>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</si>
  <si>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</si>
  <si>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</si>
  <si>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</si>
  <si>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</si>
  <si>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</si>
  <si>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</si>
  <si>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</si>
  <si>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</si>
  <si>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</si>
  <si>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</si>
  <si>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</si>
  <si>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</si>
  <si>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</si>
  <si>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</si>
  <si>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</si>
  <si>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</si>
  <si>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</si>
  <si>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</si>
  <si>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</si>
  <si>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</si>
  <si>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</si>
  <si>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</si>
  <si>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</si>
  <si>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</si>
  <si>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</si>
  <si>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</si>
  <si>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</si>
  <si>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</si>
  <si>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</si>
  <si>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</si>
  <si>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</si>
  <si>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</si>
  <si>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</si>
  <si>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</si>
  <si>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</si>
  <si>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</si>
  <si>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</si>
  <si>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</si>
  <si>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</si>
  <si>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</si>
  <si>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</si>
  <si>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</si>
  <si>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</si>
  <si>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</si>
  <si>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</si>
  <si>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</si>
  <si>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</si>
  <si>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</si>
  <si>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</si>
  <si>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</si>
  <si>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</si>
  <si>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</si>
  <si>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</si>
  <si>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</si>
  <si>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</si>
  <si>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</si>
  <si>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</si>
  <si>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</si>
  <si>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</si>
  <si>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</si>
  <si>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</si>
  <si>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</si>
  <si>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</si>
  <si>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</si>
  <si>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</si>
  <si>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</si>
  <si>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</si>
  <si>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</si>
  <si>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</si>
  <si>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</si>
  <si>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</si>
  <si>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</si>
  <si>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</si>
  <si>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</si>
  <si>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</si>
  <si>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</si>
  <si>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</si>
  <si>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</si>
  <si>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</si>
  <si>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</si>
  <si>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</si>
  <si>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</si>
  <si>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</si>
  <si>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</si>
  <si>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</si>
  <si>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</si>
  <si>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</si>
  <si>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</si>
  <si>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</si>
  <si>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</si>
  <si>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</si>
  <si>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</si>
  <si>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</si>
  <si>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</si>
  <si>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</si>
  <si>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</si>
  <si>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</si>
  <si>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</si>
  <si>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</si>
  <si>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</si>
  <si>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</si>
  <si>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</si>
  <si>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</si>
  <si>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</si>
  <si>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</si>
  <si>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</si>
  <si>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</si>
  <si>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</si>
  <si>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</si>
  <si>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</si>
  <si>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</si>
  <si>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</si>
  <si>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</si>
  <si>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</si>
  <si>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</si>
  <si>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</si>
  <si>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</si>
  <si>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</si>
  <si>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</si>
  <si>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</si>
  <si>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</si>
  <si>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</si>
  <si>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</si>
  <si>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</si>
  <si>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</si>
  <si>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</si>
  <si>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</si>
  <si>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</si>
  <si>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</si>
  <si>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</si>
  <si>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</si>
  <si>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</si>
  <si>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</si>
  <si>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</si>
  <si>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</si>
  <si>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</si>
  <si>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</si>
  <si>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</si>
  <si>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</si>
  <si>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</si>
  <si>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</si>
  <si>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</si>
  <si>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</si>
  <si>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</si>
  <si>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</si>
  <si>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</si>
  <si>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</si>
  <si>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</si>
  <si>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</si>
  <si>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</si>
  <si>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</si>
  <si>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</si>
  <si>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</si>
  <si>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</si>
  <si>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</si>
  <si>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</si>
  <si>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</si>
  <si>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</si>
  <si>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</si>
  <si>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</si>
  <si>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</si>
  <si>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</si>
  <si>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</si>
  <si>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</si>
  <si>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</si>
  <si>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</si>
  <si>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</si>
  <si>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</si>
  <si>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</si>
  <si>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</si>
  <si>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</si>
  <si>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</si>
  <si>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</si>
  <si>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</si>
  <si>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</si>
  <si>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</si>
  <si>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</si>
  <si>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</si>
  <si>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</si>
  <si>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</si>
  <si>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</si>
  <si>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</si>
  <si>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</si>
  <si>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</si>
  <si>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</si>
  <si>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</si>
  <si>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</si>
  <si>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</si>
  <si>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</si>
  <si>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</si>
  <si>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</si>
  <si>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</si>
  <si>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</si>
  <si>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</si>
  <si>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</si>
  <si>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</si>
  <si>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</si>
  <si>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</si>
  <si>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</si>
  <si>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</si>
  <si>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</si>
  <si>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</si>
  <si>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</si>
  <si>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</si>
  <si>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</si>
  <si>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</si>
  <si>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</si>
  <si>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</si>
  <si>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</si>
  <si>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</si>
  <si>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</si>
  <si>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</si>
  <si>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</si>
  <si>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</si>
  <si>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</si>
  <si>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</si>
  <si>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</si>
  <si>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</si>
  <si>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</si>
  <si>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</si>
  <si>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</si>
  <si>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</si>
  <si>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</si>
  <si>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</si>
  <si>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</si>
  <si>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</si>
  <si>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</si>
  <si>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</si>
  <si>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</si>
  <si>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</si>
  <si>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</si>
  <si>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</si>
  <si>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</si>
  <si>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</si>
  <si>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</si>
  <si>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</si>
  <si>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</si>
  <si>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</si>
  <si>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</si>
  <si>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</si>
  <si>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</si>
  <si>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</si>
  <si>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</si>
  <si>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</si>
  <si>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</si>
  <si>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</si>
  <si>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</si>
  <si>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</si>
  <si>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</si>
  <si>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</si>
  <si>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</si>
  <si>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</si>
  <si>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</si>
  <si>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</si>
  <si>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</si>
  <si>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</si>
  <si>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</si>
  <si>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</si>
  <si>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</si>
  <si>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</si>
  <si>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</si>
  <si>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</si>
  <si>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</si>
  <si>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</si>
  <si>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</si>
  <si>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</si>
  <si>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</si>
  <si>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</si>
  <si>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</si>
  <si>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</si>
  <si>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</si>
  <si>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</si>
  <si>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</si>
  <si>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</si>
  <si>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</si>
  <si>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</si>
  <si>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</si>
  <si>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</si>
  <si>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</si>
  <si>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</si>
  <si>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</si>
  <si>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</si>
  <si>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</si>
  <si>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</si>
  <si>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</si>
  <si>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</si>
  <si>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</si>
  <si>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</si>
  <si>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</si>
  <si>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</si>
  <si>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</si>
  <si>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</si>
  <si>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</si>
  <si>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</si>
  <si>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</si>
  <si>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</si>
  <si>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</si>
  <si>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</si>
  <si>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</si>
  <si>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</si>
  <si>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</si>
  <si>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</si>
  <si>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</si>
  <si>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</si>
  <si>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</si>
  <si>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</si>
  <si>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</si>
  <si>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</si>
  <si>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</si>
  <si>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</si>
  <si>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</si>
  <si>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</si>
  <si>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</si>
  <si>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</si>
  <si>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</si>
  <si>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</si>
  <si>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</si>
  <si>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</si>
  <si>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</si>
  <si>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</si>
  <si>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</si>
  <si>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</si>
  <si>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</si>
  <si>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</si>
  <si>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</si>
  <si>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</si>
  <si>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</si>
  <si>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</si>
  <si>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</si>
  <si>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</si>
  <si>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</si>
  <si>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</si>
  <si>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</si>
  <si>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</si>
  <si>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</si>
  <si>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</si>
  <si>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</si>
  <si>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</si>
  <si>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</si>
  <si>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</si>
  <si>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</si>
  <si>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</si>
  <si>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</si>
  <si>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</si>
  <si>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</si>
  <si>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</si>
  <si>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</si>
  <si>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</si>
  <si>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</si>
  <si>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</si>
  <si>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</si>
  <si>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</si>
  <si>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</si>
  <si>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</si>
  <si>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</si>
  <si>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</si>
  <si>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</si>
  <si>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</si>
  <si>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</si>
  <si>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</si>
  <si>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</si>
  <si>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</si>
  <si>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</si>
  <si>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</si>
  <si>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</si>
  <si>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</si>
  <si>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</si>
  <si>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</si>
  <si>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</si>
  <si>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</si>
  <si>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</si>
  <si>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</si>
  <si>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</si>
  <si>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</si>
  <si>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</si>
  <si>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</si>
  <si>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</si>
  <si>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</si>
  <si>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</si>
  <si>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</si>
  <si>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</si>
  <si>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</si>
  <si>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</si>
  <si>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</si>
  <si>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</si>
  <si>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</si>
  <si>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</si>
  <si>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</si>
  <si>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</si>
  <si>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</si>
  <si>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</si>
  <si>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</si>
  <si>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</si>
  <si>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</si>
  <si>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</si>
  <si>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</si>
  <si>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</si>
  <si>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</si>
  <si>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</si>
  <si>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</si>
  <si>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</si>
  <si>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</si>
  <si>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</si>
  <si>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</si>
  <si>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</si>
  <si>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</si>
  <si>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</si>
  <si>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</si>
  <si>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</si>
  <si>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</si>
  <si>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</si>
  <si>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</si>
  <si>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</si>
  <si>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</si>
  <si>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</si>
  <si>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</si>
  <si>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</si>
  <si>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</si>
  <si>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</si>
  <si>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</si>
  <si>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</si>
  <si>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</si>
  <si>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</si>
  <si>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</si>
  <si>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</si>
  <si>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</si>
  <si>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</si>
  <si>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</si>
  <si>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</si>
  <si>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</si>
  <si>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</si>
  <si>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</si>
  <si>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</si>
  <si>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</si>
  <si>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</si>
  <si>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</si>
  <si>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</si>
  <si>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</si>
  <si>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</si>
  <si>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</si>
  <si>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</si>
  <si>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</si>
  <si>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</si>
  <si>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</si>
  <si>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</si>
  <si>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</si>
  <si>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</si>
  <si>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</si>
  <si>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</si>
  <si>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</si>
  <si>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</si>
  <si>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</si>
  <si>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</si>
  <si>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</si>
  <si>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</si>
  <si>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</si>
  <si>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</si>
  <si>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</si>
  <si>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</si>
  <si>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</si>
  <si>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</si>
  <si>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</si>
  <si>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</si>
  <si>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</si>
  <si>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</si>
  <si>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</si>
  <si>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</si>
  <si>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</si>
  <si>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</si>
  <si>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</si>
  <si>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</si>
  <si>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</si>
  <si>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</si>
  <si>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</si>
  <si>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</si>
  <si>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</si>
  <si>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</si>
  <si>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</si>
  <si>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</si>
  <si>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</si>
  <si>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</si>
  <si>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</si>
  <si>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</si>
  <si>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</si>
  <si>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</si>
  <si>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</si>
  <si>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</si>
  <si>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</si>
  <si>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</si>
  <si>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</si>
  <si>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</si>
  <si>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</si>
  <si>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</si>
  <si>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</si>
  <si>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</si>
  <si>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</si>
  <si>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</si>
  <si>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</si>
  <si>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</si>
  <si>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</si>
  <si>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</si>
  <si>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</si>
  <si>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</si>
  <si>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</si>
  <si>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</si>
  <si>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</si>
  <si>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</si>
  <si>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</si>
  <si>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</si>
  <si>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</si>
  <si>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</si>
  <si>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</si>
  <si>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</si>
  <si>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</si>
  <si>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</si>
  <si>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</si>
  <si>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</si>
  <si>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</si>
  <si>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</si>
  <si>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</si>
  <si>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</si>
  <si>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</si>
  <si>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</si>
  <si>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</si>
  <si>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</si>
  <si>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</si>
  <si>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</si>
  <si>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</si>
  <si>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</si>
  <si>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</si>
  <si>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</si>
  <si>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</si>
  <si>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</si>
  <si>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</si>
  <si>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</si>
  <si>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</si>
  <si>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</si>
  <si>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</si>
  <si>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</si>
  <si>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</si>
  <si>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</si>
  <si>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</si>
  <si>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</si>
  <si>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</si>
  <si>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</si>
  <si>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</si>
  <si>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</si>
  <si>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</si>
  <si>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</si>
  <si>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</si>
  <si>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</si>
  <si>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</si>
  <si>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</si>
  <si>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</si>
  <si>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</si>
  <si>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</si>
  <si>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</si>
  <si>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</si>
  <si>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</si>
  <si>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</si>
  <si>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</si>
  <si>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</si>
  <si>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</si>
  <si>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</si>
  <si>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</si>
  <si>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</si>
  <si>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</si>
  <si>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</si>
  <si>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</si>
  <si>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</si>
  <si>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</si>
  <si>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</si>
  <si>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</si>
  <si>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</si>
  <si>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</si>
  <si>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</si>
  <si>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</si>
  <si>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</si>
  <si>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</si>
  <si>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</si>
  <si>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</si>
  <si>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</si>
  <si>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</si>
  <si>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</si>
  <si>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</si>
  <si>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</si>
  <si>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</si>
  <si>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</si>
  <si>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</si>
  <si>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</si>
  <si>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</si>
  <si>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</si>
  <si>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</si>
  <si>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</si>
  <si>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</si>
  <si>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</si>
  <si>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</si>
  <si>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</si>
  <si>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</si>
  <si>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</si>
  <si>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</si>
  <si>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</si>
  <si>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</si>
  <si>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</si>
  <si>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</si>
  <si>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</si>
  <si>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</si>
  <si>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</si>
  <si>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</si>
  <si>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</si>
  <si>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</si>
  <si>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</si>
  <si>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</si>
  <si>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</si>
  <si>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</si>
  <si>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</si>
  <si>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</si>
  <si>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</si>
  <si>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</si>
  <si>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</si>
  <si>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</si>
  <si>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</si>
  <si>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</si>
  <si>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</si>
  <si>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</si>
  <si>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</si>
  <si>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</si>
  <si>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</si>
  <si>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</si>
  <si>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</si>
  <si>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</si>
  <si>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</si>
  <si>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</si>
  <si>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</si>
  <si>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</si>
  <si>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</si>
  <si>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</si>
  <si>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</si>
  <si>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</si>
  <si>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</si>
  <si>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</si>
  <si>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</si>
  <si>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</si>
  <si>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</si>
  <si>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</si>
  <si>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</si>
  <si>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</si>
  <si>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</si>
  <si>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</si>
  <si>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</si>
  <si>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</si>
  <si>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</si>
  <si>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</si>
  <si>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</si>
  <si>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</si>
  <si>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</si>
  <si>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</si>
  <si>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</si>
  <si>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</si>
  <si>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</si>
  <si>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</si>
  <si>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</si>
  <si>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</si>
  <si>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</si>
  <si>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</si>
  <si>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</si>
  <si>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</si>
  <si>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</si>
  <si>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</si>
  <si>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</si>
  <si>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</si>
  <si>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</si>
  <si>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</si>
  <si>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</si>
  <si>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</si>
  <si>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</si>
  <si>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</si>
  <si>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</si>
  <si>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</si>
  <si>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</si>
  <si>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</si>
  <si>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</si>
  <si>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</si>
  <si>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</si>
  <si>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</si>
  <si>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</si>
  <si>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</si>
  <si>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</si>
  <si>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</si>
  <si>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</si>
  <si>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</si>
  <si>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</si>
  <si>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</si>
  <si>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</si>
  <si>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</si>
  <si>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</si>
  <si>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</si>
  <si>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</si>
  <si>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</si>
  <si>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</si>
  <si>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</si>
  <si>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</si>
  <si>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</si>
  <si>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</si>
  <si>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</si>
  <si>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</si>
  <si>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</si>
  <si>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</si>
  <si>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</si>
  <si>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</si>
  <si>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</si>
  <si>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</si>
  <si>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</si>
  <si>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</si>
  <si>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</si>
  <si>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</si>
  <si>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</si>
  <si>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</si>
  <si>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</si>
  <si>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</si>
  <si>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</si>
  <si>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</si>
  <si>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</si>
  <si>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</si>
  <si>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</si>
  <si>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</si>
  <si>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</si>
  <si>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</si>
  <si>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</si>
  <si>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</si>
  <si>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</si>
  <si>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</si>
  <si>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</si>
  <si>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</si>
  <si>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</si>
  <si>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</si>
  <si>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</si>
  <si>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</si>
  <si>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</si>
  <si>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</si>
  <si>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</si>
  <si>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</si>
  <si>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</si>
  <si>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</si>
  <si>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</si>
  <si>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</si>
  <si>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</si>
  <si>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</si>
  <si>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</si>
  <si>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</si>
  <si>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</si>
  <si>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</si>
  <si>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</si>
  <si>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</si>
  <si>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</si>
  <si>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</si>
  <si>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</si>
  <si>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</si>
  <si>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</si>
  <si>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</si>
  <si>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</si>
  <si>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</si>
  <si>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</si>
  <si>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</si>
  <si>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</si>
  <si>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</si>
  <si>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</si>
  <si>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</si>
  <si>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</si>
  <si>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</si>
  <si>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</si>
  <si>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</si>
  <si>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</si>
  <si>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</si>
  <si>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</si>
  <si>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</si>
  <si>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</si>
  <si>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</si>
  <si>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</si>
  <si>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</si>
  <si>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</si>
  <si>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</si>
  <si>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</si>
  <si>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</si>
  <si>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</si>
  <si>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</si>
  <si>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</si>
  <si>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</si>
  <si>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</si>
  <si>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</si>
  <si>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</si>
  <si>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</si>
  <si>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</si>
  <si>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</si>
  <si>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</si>
  <si>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</si>
  <si>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</si>
  <si>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</si>
  <si>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</si>
  <si>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</si>
  <si>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</si>
  <si>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</si>
  <si>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</si>
  <si>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</si>
  <si>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</si>
  <si>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</si>
  <si>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</si>
  <si>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</si>
  <si>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</si>
  <si>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</si>
  <si>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</si>
  <si>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</si>
  <si>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</si>
  <si>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</si>
  <si>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</si>
  <si>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</si>
  <si>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</si>
  <si>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</si>
  <si>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</si>
  <si>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</si>
  <si>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</si>
  <si>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</si>
  <si>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</si>
  <si>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</si>
  <si>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</si>
  <si>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</si>
  <si>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</si>
  <si>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</si>
  <si>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</si>
  <si>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</si>
  <si>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</si>
  <si>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</si>
  <si>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</si>
  <si>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</si>
  <si>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</si>
  <si>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</si>
  <si>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</si>
  <si>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</si>
  <si>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</si>
  <si>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</si>
  <si>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</si>
  <si>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</si>
  <si>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</si>
  <si>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</si>
  <si>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</si>
  <si>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</si>
  <si>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</si>
  <si>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</si>
  <si>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</si>
  <si>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</si>
  <si>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</si>
  <si>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</si>
  <si>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</si>
  <si>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</si>
  <si>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</si>
  <si>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</si>
  <si>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</si>
  <si>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</si>
  <si>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</si>
  <si>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</si>
  <si>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</si>
  <si>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</si>
  <si>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</si>
  <si>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</si>
  <si>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</si>
  <si>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</si>
  <si>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</si>
  <si>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</si>
  <si>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</si>
  <si>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</si>
  <si>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</si>
  <si>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</si>
  <si>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</si>
  <si>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</si>
  <si>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</si>
  <si>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</si>
  <si>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</si>
  <si>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</si>
  <si>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</si>
  <si>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</si>
  <si>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</si>
  <si>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</si>
  <si>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</si>
  <si>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</si>
  <si>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</si>
  <si>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</si>
  <si>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</si>
  <si>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</si>
  <si>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</si>
  <si>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</si>
  <si>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</si>
  <si>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</si>
  <si>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</si>
  <si>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</si>
  <si>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</si>
  <si>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</si>
  <si>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</si>
  <si>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</si>
  <si>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</si>
  <si>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</si>
  <si>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</si>
  <si>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</si>
  <si>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</si>
  <si>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</si>
  <si>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</si>
  <si>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</si>
  <si>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</si>
  <si>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</si>
  <si>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</si>
  <si>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</si>
  <si>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</si>
  <si>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</si>
  <si>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</si>
  <si>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</si>
  <si>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</si>
  <si>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</si>
  <si>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</si>
  <si>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</si>
  <si>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</si>
  <si>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</si>
  <si>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</si>
  <si>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</si>
  <si>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</si>
  <si>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</si>
  <si>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</si>
  <si>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</si>
  <si>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</si>
  <si>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</si>
  <si>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</si>
  <si>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</si>
  <si>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</si>
  <si>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</si>
  <si>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</si>
  <si>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</si>
  <si>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</si>
  <si>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</si>
  <si>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</si>
  <si>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</si>
  <si>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</si>
  <si>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</si>
  <si>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</si>
  <si>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</si>
  <si>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</si>
  <si>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</si>
  <si>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</si>
  <si>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</si>
  <si>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</si>
  <si>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</si>
  <si>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</si>
  <si>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</si>
  <si>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</si>
  <si>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</si>
  <si>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</si>
  <si>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</si>
  <si>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</si>
  <si>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</si>
  <si>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</si>
  <si>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</si>
  <si>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</si>
  <si>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</si>
  <si>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</si>
  <si>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</si>
  <si>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</si>
  <si>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</si>
  <si>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</si>
  <si>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</si>
  <si>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</si>
  <si>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</si>
  <si>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</si>
  <si>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</si>
  <si>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</si>
  <si>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</si>
  <si>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</si>
  <si>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</si>
  <si>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</si>
  <si>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</si>
  <si>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</si>
  <si>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</si>
  <si>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</si>
  <si>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</si>
  <si>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</si>
  <si>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</si>
  <si>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</si>
  <si>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</si>
  <si>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</si>
  <si>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</si>
  <si>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</si>
  <si>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</si>
  <si>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</si>
  <si>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</si>
  <si>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</si>
  <si>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</si>
  <si>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</si>
  <si>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</si>
  <si>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</si>
  <si>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</si>
  <si>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</si>
  <si>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</si>
  <si>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</si>
  <si>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</si>
  <si>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</si>
  <si>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</si>
  <si>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</si>
  <si>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</si>
  <si>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</si>
  <si>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</si>
  <si>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</si>
  <si>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</si>
  <si>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</si>
  <si>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</si>
  <si>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</si>
  <si>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</si>
  <si>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</si>
  <si>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</si>
  <si>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</si>
  <si>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</si>
  <si>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</si>
  <si>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</si>
  <si>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</si>
  <si>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</si>
  <si>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</si>
  <si>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</si>
  <si>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</si>
  <si>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</si>
  <si>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</si>
  <si>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</si>
  <si>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</si>
  <si>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</si>
  <si>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</si>
  <si>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</si>
  <si>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</si>
  <si>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</si>
  <si>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</si>
  <si>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</si>
  <si>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</si>
  <si>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</si>
  <si>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</si>
  <si>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</si>
  <si>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</si>
  <si>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</si>
  <si>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</si>
  <si>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</si>
  <si>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</si>
  <si>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</si>
  <si>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</si>
  <si>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</si>
  <si>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</si>
  <si>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</si>
  <si>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</si>
  <si>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</si>
  <si>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</si>
  <si>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</si>
  <si>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</si>
  <si>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</si>
  <si>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</si>
  <si>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</si>
  <si>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</si>
  <si>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</si>
  <si>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</si>
  <si>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</si>
  <si>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</si>
  <si>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</si>
  <si>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</si>
  <si>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</si>
  <si>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</si>
  <si>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</si>
  <si>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</si>
  <si>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</si>
  <si>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</si>
  <si>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</si>
  <si>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</si>
  <si>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</si>
  <si>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</si>
  <si>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</si>
  <si>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</si>
  <si>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</si>
  <si>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</si>
  <si>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</si>
  <si>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</si>
  <si>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</si>
  <si>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</si>
  <si>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</si>
  <si>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</si>
  <si>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</si>
  <si>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</si>
  <si>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</si>
  <si>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</si>
  <si>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</si>
  <si>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</si>
  <si>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</si>
  <si>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</si>
  <si>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</si>
  <si>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</si>
  <si>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</si>
  <si>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</si>
  <si>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</si>
  <si>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</si>
  <si>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</si>
  <si>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</si>
  <si>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</si>
  <si>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</si>
  <si>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</si>
  <si>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</si>
  <si>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</si>
  <si>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</si>
  <si>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</si>
  <si>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</si>
  <si>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</si>
  <si>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</si>
  <si>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</si>
  <si>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</si>
  <si>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</si>
  <si>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</si>
  <si>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</si>
  <si>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</si>
  <si>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</si>
  <si>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</si>
  <si>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</si>
  <si>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</si>
  <si>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</si>
  <si>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</si>
  <si>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</si>
  <si>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</si>
  <si>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</si>
  <si>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</si>
  <si>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</si>
  <si>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</si>
  <si>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</si>
  <si>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</si>
  <si>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</si>
  <si>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</si>
  <si>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</si>
  <si>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</si>
  <si>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</si>
  <si>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</si>
  <si>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</si>
  <si>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</si>
  <si>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</si>
  <si>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</si>
  <si>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</si>
  <si>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</si>
  <si>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</si>
  <si>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</si>
  <si>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</si>
  <si>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</si>
  <si>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</si>
  <si>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</si>
  <si>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</si>
  <si>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</si>
  <si>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</si>
  <si>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</si>
  <si>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</si>
  <si>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</si>
  <si>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</si>
  <si>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</si>
  <si>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</si>
  <si>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</si>
  <si>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</si>
  <si>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</si>
  <si>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</si>
  <si>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</si>
  <si>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</si>
  <si>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</si>
  <si>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</si>
  <si>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</si>
  <si>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</si>
  <si>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</si>
  <si>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</si>
  <si>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</si>
  <si>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</si>
  <si>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</si>
  <si>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</si>
  <si>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</si>
  <si>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</si>
  <si>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</si>
  <si>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</si>
  <si>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</si>
  <si>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</si>
  <si>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</si>
  <si>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</si>
  <si>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</si>
  <si>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</si>
  <si>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</si>
  <si>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</si>
  <si>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</si>
  <si>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</si>
  <si>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</si>
  <si>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</si>
  <si>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</si>
  <si>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</si>
  <si>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</si>
  <si>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</si>
  <si>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</si>
  <si>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</si>
  <si>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</si>
  <si>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</si>
  <si>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</si>
  <si>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</si>
  <si>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</si>
  <si>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</si>
  <si>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</si>
  <si>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</si>
  <si>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</si>
  <si>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</si>
  <si>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</si>
  <si>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</si>
  <si>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</si>
  <si>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</si>
  <si>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</si>
  <si>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</si>
  <si>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</si>
  <si>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</si>
  <si>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</si>
  <si>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</si>
  <si>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</si>
  <si>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</si>
  <si>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</si>
  <si>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</si>
  <si>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</si>
  <si>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</si>
  <si>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</si>
  <si>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</si>
  <si>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</si>
  <si>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</si>
  <si>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</si>
  <si>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</si>
  <si>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</si>
  <si>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</si>
  <si>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</si>
  <si>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</si>
  <si>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</si>
  <si>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</si>
  <si>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</si>
  <si>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</si>
  <si>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</si>
  <si>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</si>
  <si>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</si>
  <si>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</si>
  <si>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</si>
  <si>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</si>
  <si>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</si>
  <si>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</si>
  <si>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</si>
  <si>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</si>
  <si>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</si>
  <si>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</si>
  <si>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</si>
  <si>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</si>
  <si>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</si>
  <si>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</si>
  <si>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</si>
  <si>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</si>
  <si>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</si>
  <si>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</si>
  <si>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</si>
  <si>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</si>
  <si>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</si>
  <si>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</si>
  <si>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</si>
  <si>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</si>
  <si>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</si>
  <si>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</si>
  <si>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</si>
  <si>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</si>
  <si>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</si>
  <si>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</si>
  <si>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</si>
  <si>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</si>
  <si>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</si>
  <si>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</si>
  <si>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</si>
  <si>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</si>
  <si>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</si>
  <si>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</si>
  <si>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</si>
  <si>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</si>
  <si>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</si>
  <si>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</si>
  <si>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</si>
  <si>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</si>
  <si>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</si>
  <si>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</si>
  <si>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</si>
  <si>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</si>
  <si>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</si>
  <si>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</si>
  <si>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</si>
  <si>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</si>
  <si>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</si>
  <si>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</si>
  <si>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</si>
  <si>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</si>
  <si>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</si>
  <si>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</si>
  <si>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</si>
  <si>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</si>
  <si>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</si>
  <si>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</si>
  <si>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</si>
  <si>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</si>
  <si>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</si>
  <si>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</si>
  <si>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</si>
  <si>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</si>
  <si>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</si>
  <si>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</si>
  <si>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</si>
  <si>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</si>
  <si>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</si>
  <si>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</si>
  <si>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</si>
  <si>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</si>
  <si>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</si>
  <si>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</si>
  <si>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</si>
  <si>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</si>
  <si>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</si>
  <si>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</si>
  <si>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</si>
  <si>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</si>
  <si>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</si>
  <si>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</si>
  <si>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</si>
  <si>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</si>
  <si>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</si>
  <si>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</si>
  <si>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</si>
  <si>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</si>
  <si>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</si>
  <si>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</si>
  <si>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</si>
  <si>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</si>
  <si>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</si>
  <si>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</si>
  <si>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</si>
  <si>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</si>
  <si>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</si>
  <si>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</si>
  <si>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</si>
  <si>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</si>
  <si>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</si>
  <si>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</si>
  <si>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</si>
  <si>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</si>
  <si>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</si>
  <si>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</si>
  <si>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</si>
  <si>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</si>
  <si>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</si>
  <si>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</si>
  <si>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</si>
  <si>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</si>
  <si>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</si>
  <si>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</si>
  <si>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</si>
  <si>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</si>
  <si>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</si>
  <si>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</si>
  <si>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</si>
  <si>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</si>
  <si>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</si>
  <si>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</si>
  <si>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</si>
  <si>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</si>
  <si>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</si>
  <si>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</si>
  <si>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</si>
  <si>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</si>
  <si>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</si>
  <si>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</si>
  <si>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</si>
  <si>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</si>
  <si>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</si>
  <si>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</si>
  <si>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</si>
  <si>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</si>
  <si>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</si>
  <si>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</si>
  <si>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</si>
  <si>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</si>
  <si>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</si>
  <si>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</si>
  <si>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</si>
  <si>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</si>
  <si>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</si>
  <si>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</si>
  <si>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</si>
  <si>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</si>
  <si>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</si>
  <si>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</si>
  <si>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</si>
  <si>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</si>
  <si>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</si>
  <si>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</si>
  <si>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</si>
  <si>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</si>
  <si>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</si>
  <si>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</si>
  <si>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</si>
  <si>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</si>
  <si>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</si>
  <si>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</si>
  <si>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</si>
  <si>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</si>
  <si>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</si>
  <si>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</si>
  <si>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</si>
  <si>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</si>
  <si>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</si>
  <si>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</si>
  <si>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</si>
  <si>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</si>
  <si>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</si>
  <si>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</si>
  <si>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</si>
  <si>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</si>
  <si>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</si>
  <si>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</si>
  <si>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</si>
  <si>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</si>
  <si>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</si>
  <si>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</si>
  <si>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</si>
  <si>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</si>
  <si>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</si>
  <si>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</si>
  <si>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</si>
  <si>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</si>
  <si>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</si>
  <si>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</si>
  <si>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</si>
  <si>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</si>
  <si>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</si>
  <si>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</si>
  <si>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</si>
  <si>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</si>
  <si>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</si>
  <si>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</si>
  <si>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</si>
  <si>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</si>
  <si>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</si>
  <si>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</si>
  <si>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</si>
  <si>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</si>
  <si>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</si>
  <si>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</si>
  <si>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</si>
  <si>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</si>
  <si>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</si>
  <si>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</si>
  <si>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</si>
  <si>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</si>
  <si>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</si>
  <si>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</si>
  <si>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</si>
  <si>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</si>
  <si>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</si>
  <si>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</si>
  <si>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</si>
  <si>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</si>
  <si>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</si>
  <si>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</si>
  <si>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</si>
  <si>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</si>
  <si>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</si>
  <si>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</si>
  <si>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</si>
  <si>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</si>
  <si>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</si>
  <si>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</si>
  <si>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</si>
  <si>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</si>
  <si>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</si>
  <si>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</si>
  <si>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</si>
  <si>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</si>
  <si>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</si>
  <si>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</si>
  <si>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</si>
  <si>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</si>
  <si>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</si>
  <si>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</si>
  <si>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</si>
  <si>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</si>
  <si>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</si>
  <si>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</si>
  <si>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</si>
  <si>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</si>
  <si>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</si>
  <si>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</si>
  <si>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</si>
  <si>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</si>
  <si>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</si>
  <si>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</si>
  <si>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</si>
  <si>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</si>
  <si>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</si>
  <si>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</si>
  <si>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</si>
  <si>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</si>
  <si>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</si>
  <si>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</si>
  <si>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</si>
  <si>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</si>
  <si>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</si>
  <si>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</si>
  <si>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</si>
  <si>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</si>
  <si>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</si>
  <si>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</si>
  <si>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</si>
  <si>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</si>
  <si>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</si>
  <si>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</si>
  <si>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</si>
  <si>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</si>
  <si>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</si>
  <si>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</si>
  <si>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</si>
  <si>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</si>
  <si>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</si>
  <si>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</si>
  <si>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</si>
  <si>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</si>
  <si>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</si>
  <si>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</si>
  <si>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</si>
  <si>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</si>
  <si>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</si>
  <si>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</si>
  <si>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</si>
  <si>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</si>
  <si>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</si>
  <si>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</si>
  <si>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</si>
  <si>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</si>
  <si>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</si>
  <si>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</si>
  <si>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</si>
  <si>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</si>
  <si>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</si>
  <si>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</si>
  <si>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</si>
  <si>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</si>
  <si>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</si>
  <si>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</si>
  <si>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</si>
  <si>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</si>
  <si>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</si>
  <si>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</si>
  <si>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</si>
  <si>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</si>
  <si>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</si>
  <si>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</si>
  <si>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</si>
  <si>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</si>
  <si>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</si>
  <si>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</si>
  <si>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</si>
  <si>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</si>
  <si>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</si>
  <si>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</si>
  <si>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</si>
  <si>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</si>
  <si>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</si>
  <si>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</si>
  <si>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</si>
  <si>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</si>
  <si>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</si>
  <si>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</si>
  <si>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</si>
  <si>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</si>
  <si>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</si>
  <si>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</si>
  <si>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</si>
  <si>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</si>
  <si>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</si>
  <si>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</si>
  <si>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</si>
  <si>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</si>
  <si>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</si>
  <si>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</si>
  <si>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</si>
  <si>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</si>
  <si>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</si>
  <si>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</si>
  <si>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</si>
  <si>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</si>
  <si>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</si>
  <si>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</si>
  <si>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</si>
  <si>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</si>
  <si>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</si>
  <si>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</si>
  <si>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</si>
  <si>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</si>
  <si>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</si>
  <si>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</si>
  <si>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</si>
  <si>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</si>
  <si>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</si>
  <si>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</si>
  <si>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</si>
  <si>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</si>
  <si>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</si>
  <si>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</si>
  <si>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</si>
  <si>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</si>
  <si>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</si>
  <si>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</si>
  <si>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</si>
  <si>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</si>
  <si>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</si>
  <si>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</si>
  <si>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</si>
  <si>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</si>
  <si>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</si>
  <si>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</si>
  <si>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</si>
  <si>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</si>
  <si>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</si>
  <si>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</si>
  <si>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</si>
  <si>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</si>
  <si>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</si>
  <si>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</si>
  <si>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</si>
  <si>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</si>
  <si>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</si>
  <si>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</si>
  <si>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</si>
  <si>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</si>
  <si>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</si>
  <si>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</si>
  <si>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</si>
  <si>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</si>
  <si>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</si>
  <si>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</si>
  <si>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</si>
  <si>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</si>
  <si>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</si>
  <si>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</si>
  <si>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</si>
  <si>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</si>
  <si>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</si>
  <si>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</si>
  <si>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</si>
  <si>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</si>
  <si>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</si>
  <si>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</si>
  <si>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</si>
  <si>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</si>
  <si>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</si>
  <si>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</si>
  <si>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</si>
  <si>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</si>
  <si>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</si>
  <si>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</si>
  <si>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</si>
  <si>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</si>
  <si>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</si>
  <si>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</si>
  <si>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</si>
  <si>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</si>
  <si>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</si>
  <si>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</si>
  <si>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</si>
  <si>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</si>
  <si>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</si>
  <si>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</si>
  <si>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</si>
  <si>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</si>
  <si>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</si>
  <si>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</si>
  <si>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</si>
  <si>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</si>
  <si>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</si>
  <si>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</si>
  <si>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</si>
  <si>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</si>
  <si>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</si>
  <si>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</si>
  <si>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</si>
  <si>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</si>
  <si>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</si>
  <si>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</si>
  <si>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</si>
  <si>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</si>
  <si>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</si>
  <si>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</si>
  <si>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</si>
  <si>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</si>
  <si>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</si>
  <si>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</si>
  <si>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</si>
  <si>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</si>
  <si>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</si>
  <si>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</si>
  <si>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</si>
  <si>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</si>
  <si>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</si>
  <si>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</si>
  <si>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</si>
  <si>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</si>
  <si>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</si>
  <si>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</si>
  <si>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</si>
  <si>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</si>
  <si>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</si>
  <si>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</si>
  <si>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</si>
  <si>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</si>
  <si>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</si>
  <si>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</si>
  <si>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</si>
  <si>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</si>
  <si>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</si>
  <si>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</si>
  <si>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</si>
  <si>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</si>
  <si>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</si>
  <si>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</si>
  <si>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</si>
  <si>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</si>
  <si>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</si>
  <si>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</si>
  <si>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</si>
  <si>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</si>
  <si>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</si>
  <si>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</si>
  <si>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</si>
  <si>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</si>
  <si>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</si>
  <si>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</si>
  <si>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</si>
  <si>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</si>
  <si>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</si>
  <si>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</si>
  <si>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</si>
  <si>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</si>
  <si>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</si>
  <si>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</si>
  <si>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</si>
  <si>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</si>
  <si>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</si>
  <si>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</si>
  <si>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</si>
  <si>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</si>
  <si>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</si>
  <si>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</si>
  <si>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</si>
  <si>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</si>
  <si>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</si>
  <si>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</si>
  <si>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</si>
  <si>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</si>
  <si>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</si>
  <si>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</si>
  <si>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</si>
  <si>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</si>
  <si>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</si>
  <si>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</si>
  <si>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</si>
  <si>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</si>
  <si>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</si>
  <si>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</si>
  <si>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</si>
  <si>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</si>
  <si>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</si>
  <si>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</si>
  <si>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</si>
  <si>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</si>
  <si>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</si>
  <si>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</si>
  <si>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</si>
  <si>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</si>
  <si>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</si>
  <si>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</si>
  <si>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</si>
  <si>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</si>
  <si>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</si>
  <si>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</si>
  <si>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</si>
  <si>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</si>
  <si>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</si>
  <si>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</si>
  <si>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</si>
  <si>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</si>
  <si>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</si>
  <si>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</si>
  <si>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</si>
  <si>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</si>
  <si>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</si>
  <si>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</si>
  <si>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</si>
  <si>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</si>
  <si>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</si>
  <si>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</si>
  <si>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</si>
  <si>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</si>
  <si>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</si>
  <si>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</si>
  <si>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</si>
  <si>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</si>
  <si>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</si>
  <si>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</si>
  <si>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</si>
  <si>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</si>
  <si>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</si>
  <si>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</si>
  <si>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</si>
  <si>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</si>
  <si>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</si>
  <si>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</si>
  <si>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</si>
  <si>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</si>
  <si>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</si>
  <si>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</si>
  <si>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</si>
  <si>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</si>
  <si>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</si>
  <si>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</si>
  <si>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</si>
  <si>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</si>
  <si>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</si>
  <si>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</si>
  <si>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</si>
  <si>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</si>
  <si>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</si>
  <si>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</si>
  <si>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</si>
  <si>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</si>
  <si>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</si>
  <si>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</si>
  <si>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</si>
  <si>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</si>
  <si>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</si>
  <si>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</si>
  <si>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</si>
  <si>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</si>
  <si>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</si>
  <si>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</si>
  <si>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</si>
  <si>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</si>
  <si>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</si>
  <si>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</si>
  <si>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</si>
  <si>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</si>
  <si>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</si>
  <si>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</si>
  <si>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</si>
  <si>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</si>
  <si>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</si>
  <si>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</si>
  <si>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</si>
  <si>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</si>
  <si>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</si>
  <si>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</si>
  <si>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</si>
  <si>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</si>
  <si>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</si>
  <si>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</si>
  <si>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</si>
  <si>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</si>
  <si>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</si>
  <si>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</si>
  <si>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</si>
  <si>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</si>
  <si>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</si>
  <si>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</si>
  <si>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</si>
  <si>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</si>
  <si>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</si>
  <si>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</si>
  <si>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</si>
  <si>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</si>
  <si>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</si>
  <si>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</si>
  <si>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</si>
  <si>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</si>
  <si>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</si>
  <si>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</si>
  <si>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</si>
  <si>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</si>
  <si>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</si>
  <si>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</si>
  <si>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</si>
  <si>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</si>
  <si>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</si>
  <si>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</si>
  <si>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</si>
  <si>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</si>
  <si>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</si>
  <si>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</si>
  <si>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</si>
  <si>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</si>
  <si>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</si>
  <si>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</si>
  <si>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</si>
  <si>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</si>
  <si>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</si>
  <si>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</si>
  <si>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</si>
  <si>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</si>
  <si>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</si>
  <si>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</si>
  <si>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</si>
  <si>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</si>
  <si>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</si>
  <si>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</si>
  <si>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</si>
  <si>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</si>
  <si>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</si>
  <si>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</si>
  <si>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</si>
  <si>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</si>
  <si>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</si>
  <si>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</si>
  <si>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</si>
  <si>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</si>
  <si>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</si>
  <si>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</si>
  <si>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</si>
  <si>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</si>
  <si>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</si>
  <si>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</si>
  <si>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</si>
  <si>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</si>
  <si>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</si>
  <si>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</si>
  <si>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</si>
  <si>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</si>
  <si>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</si>
  <si>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</si>
  <si>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</si>
  <si>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</si>
  <si>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</si>
  <si>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</si>
  <si>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</si>
  <si>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</si>
  <si>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</si>
  <si>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</si>
  <si>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</si>
  <si>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</si>
  <si>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</si>
  <si>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</si>
  <si>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</si>
  <si>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</si>
  <si>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</si>
  <si>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</si>
  <si>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</si>
  <si>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</si>
  <si>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</si>
  <si>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</si>
  <si>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</si>
  <si>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</si>
  <si>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</si>
  <si>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</si>
  <si>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</si>
  <si>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</si>
  <si>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</si>
  <si>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</si>
  <si>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</si>
  <si>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</si>
  <si>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</si>
  <si>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</si>
  <si>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</si>
  <si>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</si>
  <si>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</si>
  <si>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</si>
  <si>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</si>
  <si>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</si>
  <si>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</si>
  <si>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</si>
  <si>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</si>
  <si>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</si>
  <si>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</si>
  <si>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</si>
  <si>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</si>
  <si>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</si>
  <si>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</si>
  <si>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</si>
  <si>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</si>
  <si>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</si>
  <si>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</si>
  <si>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</si>
  <si>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</si>
  <si>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</si>
  <si>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</si>
  <si>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</si>
  <si>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</si>
  <si>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</si>
  <si>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</si>
  <si>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</si>
  <si>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</si>
  <si>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</si>
  <si>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</si>
  <si>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</si>
  <si>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</si>
  <si>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</si>
  <si>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</si>
  <si>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</si>
  <si>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</si>
  <si>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</si>
  <si>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</si>
  <si>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</si>
  <si>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</si>
  <si>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</si>
  <si>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</si>
  <si>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</si>
  <si>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</si>
  <si>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</si>
  <si>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</si>
  <si>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</si>
  <si>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</si>
  <si>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</si>
  <si>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</si>
  <si>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</si>
  <si>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</si>
  <si>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</si>
  <si>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</si>
  <si>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</si>
  <si>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</si>
  <si>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</si>
  <si>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</si>
  <si>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</si>
  <si>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</si>
  <si>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</si>
  <si>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</si>
  <si>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</si>
  <si>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</si>
  <si>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</si>
  <si>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</si>
  <si>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</si>
  <si>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</si>
  <si>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</si>
  <si>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</si>
  <si>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</si>
  <si>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</si>
  <si>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</si>
  <si>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</si>
  <si>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</si>
  <si>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</si>
  <si>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</si>
  <si>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</si>
  <si>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</si>
  <si>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</si>
  <si>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</si>
  <si>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</si>
  <si>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</si>
  <si>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</si>
  <si>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</si>
  <si>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</si>
  <si>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</si>
  <si>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</si>
  <si>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</si>
  <si>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</si>
  <si>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</si>
  <si>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</si>
  <si>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</si>
  <si>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</si>
  <si>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</si>
  <si>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</si>
  <si>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</si>
  <si>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</si>
  <si>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</si>
  <si>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</si>
  <si>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</si>
  <si>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</si>
  <si>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</si>
  <si>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</si>
  <si>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</si>
  <si>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</si>
  <si>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</si>
  <si>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</si>
  <si>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</si>
  <si>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</si>
  <si>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</si>
  <si>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</si>
  <si>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</si>
  <si>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</si>
  <si>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</si>
  <si>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</si>
  <si>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</si>
  <si>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</si>
  <si>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</si>
  <si>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</si>
  <si>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</si>
  <si>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</si>
  <si>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</si>
  <si>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</si>
  <si>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</si>
  <si>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</si>
  <si>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</si>
  <si>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</si>
  <si>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</si>
  <si>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</si>
  <si>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</si>
  <si>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</si>
  <si>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</si>
  <si>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</si>
  <si>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</si>
  <si>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</si>
  <si>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</si>
  <si>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</si>
  <si>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</si>
  <si>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</si>
  <si>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</si>
  <si>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</si>
  <si>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</si>
  <si>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</si>
  <si>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</si>
  <si>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</si>
  <si>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</si>
  <si>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</si>
  <si>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</si>
  <si>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</si>
  <si>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</si>
  <si>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</si>
  <si>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</si>
  <si>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</si>
  <si>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</si>
  <si>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</si>
  <si>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</si>
  <si>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</si>
  <si>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</si>
  <si>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</si>
  <si>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</si>
  <si>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</si>
  <si>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</si>
  <si>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</si>
  <si>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</si>
  <si>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</si>
  <si>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</si>
  <si>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</si>
  <si>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</si>
  <si>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</si>
  <si>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</si>
  <si>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</si>
  <si>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</si>
  <si>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</si>
  <si>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</si>
  <si>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</si>
  <si>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</si>
  <si>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</si>
  <si>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</si>
  <si>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</si>
  <si>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</si>
  <si>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</si>
  <si>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</si>
  <si>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</si>
  <si>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</si>
  <si>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</si>
  <si>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</si>
  <si>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</si>
  <si>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</si>
  <si>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</si>
  <si>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</si>
  <si>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</si>
  <si>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</si>
  <si>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</si>
  <si>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</si>
  <si>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</si>
  <si>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</si>
  <si>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</si>
  <si>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</si>
  <si>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</si>
  <si>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</si>
  <si>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</si>
  <si>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</si>
  <si>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</si>
  <si>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</si>
  <si>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</si>
  <si>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</si>
  <si>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</si>
  <si>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</si>
  <si>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</si>
  <si>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</si>
  <si>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</si>
  <si>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</si>
  <si>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</si>
  <si>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</si>
  <si>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</si>
  <si>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</si>
  <si>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</si>
  <si>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</si>
  <si>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</si>
  <si>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</si>
  <si>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</si>
  <si>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</si>
  <si>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</si>
  <si>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</si>
  <si>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</si>
  <si>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</si>
  <si>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</si>
  <si>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</si>
  <si>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</si>
  <si>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</si>
  <si>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</si>
  <si>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</si>
  <si>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</si>
  <si>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</si>
  <si>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</si>
  <si>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</si>
  <si>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</si>
  <si>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</si>
  <si>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</si>
  <si>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</si>
  <si>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</si>
  <si>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</si>
  <si>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</si>
  <si>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</si>
  <si>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</si>
  <si>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</si>
  <si>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</si>
  <si>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</si>
  <si>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</si>
  <si>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</si>
  <si>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</si>
  <si>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</si>
  <si>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</si>
  <si>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</si>
  <si>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</si>
  <si>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</si>
  <si>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</si>
  <si>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</si>
  <si>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</si>
  <si>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</si>
  <si>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</si>
  <si>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</si>
  <si>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</si>
  <si>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</si>
  <si>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</si>
  <si>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</si>
  <si>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</si>
  <si>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</si>
  <si>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</si>
  <si>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</si>
  <si>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</si>
  <si>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</si>
  <si>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</si>
  <si>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</si>
  <si>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</si>
  <si>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</si>
  <si>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</si>
  <si>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</si>
  <si>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</si>
  <si>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</si>
  <si>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</si>
  <si>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</si>
  <si>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</si>
  <si>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</si>
  <si>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</si>
  <si>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</si>
  <si>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</si>
  <si>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</si>
  <si>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</si>
  <si>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</si>
  <si>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</si>
  <si>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</si>
  <si>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</si>
  <si>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</si>
  <si>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</si>
  <si>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</si>
  <si>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</si>
  <si>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</si>
  <si>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</si>
  <si>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</si>
  <si>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</si>
  <si>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</si>
  <si>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</si>
  <si>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</si>
  <si>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</si>
  <si>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</si>
  <si>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</si>
  <si>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</si>
  <si>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</si>
  <si>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</si>
  <si>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</si>
  <si>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</si>
  <si>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</si>
  <si>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</si>
  <si>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</si>
  <si>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</si>
  <si>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</si>
  <si>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</si>
  <si>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</si>
  <si>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</si>
  <si>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</si>
  <si>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</si>
  <si>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</si>
  <si>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</si>
  <si>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</si>
  <si>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</si>
  <si>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</si>
  <si>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</si>
  <si>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</si>
  <si>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</si>
  <si>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</si>
  <si>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</si>
  <si>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</si>
  <si>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</si>
  <si>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</si>
  <si>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</si>
  <si>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</si>
  <si>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</si>
  <si>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</si>
  <si>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</si>
  <si>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</si>
  <si>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</si>
  <si>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</si>
  <si>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</si>
  <si>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</si>
  <si>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</si>
  <si>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</si>
  <si>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</si>
  <si>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</si>
  <si>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</si>
  <si>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</si>
  <si>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</si>
  <si>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</si>
  <si>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</si>
  <si>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</si>
  <si>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</si>
  <si>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</si>
  <si>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</si>
  <si>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</si>
  <si>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</si>
  <si>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</si>
  <si>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</si>
  <si>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</si>
  <si>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</si>
  <si>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</si>
  <si>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</si>
  <si>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</si>
  <si>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</si>
  <si>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</si>
  <si>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</si>
  <si>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</si>
  <si>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</si>
  <si>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</si>
  <si>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</si>
  <si>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</si>
  <si>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</si>
  <si>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</si>
  <si>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</si>
  <si>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</si>
  <si>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</si>
  <si>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</si>
  <si>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</si>
  <si>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</si>
  <si>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</si>
  <si>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</si>
  <si>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</si>
  <si>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</si>
  <si>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</si>
  <si>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</si>
  <si>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</si>
  <si>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</si>
  <si>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</si>
  <si>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</si>
  <si>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</si>
  <si>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</si>
  <si>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</si>
  <si>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</si>
  <si>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</si>
  <si>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</si>
  <si>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</si>
  <si>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</si>
  <si>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</si>
  <si>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</si>
  <si>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</si>
  <si>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</si>
  <si>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</si>
  <si>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</si>
  <si>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</si>
  <si>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</si>
  <si>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</si>
  <si>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</si>
  <si>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</si>
  <si>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</si>
  <si>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</si>
  <si>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</si>
  <si>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</si>
  <si>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</si>
  <si>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</si>
  <si>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</si>
  <si>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</si>
  <si>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</si>
  <si>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</si>
  <si>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</si>
  <si>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</si>
  <si>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</si>
  <si>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</si>
  <si>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</si>
  <si>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</si>
  <si>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</si>
  <si>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</si>
  <si>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</si>
  <si>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</si>
  <si>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</si>
  <si>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</si>
  <si>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</si>
  <si>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</si>
  <si>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</si>
  <si>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</si>
  <si>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</si>
  <si>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</si>
  <si>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</si>
  <si>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</si>
  <si>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</si>
  <si>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</si>
  <si>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</si>
  <si>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</si>
  <si>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</si>
  <si>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</si>
  <si>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</si>
  <si>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</si>
  <si>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</si>
  <si>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</si>
  <si>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</si>
  <si>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</si>
  <si>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</si>
  <si>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</si>
  <si>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</si>
  <si>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</si>
  <si>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</si>
  <si>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</si>
  <si>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</si>
  <si>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</si>
  <si>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</si>
  <si>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</si>
  <si>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</si>
  <si>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</si>
  <si>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</si>
  <si>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</si>
  <si>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</si>
  <si>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</si>
  <si>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</si>
  <si>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</si>
  <si>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</si>
  <si>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</si>
  <si>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</si>
  <si>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</si>
  <si>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</si>
  <si>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</si>
  <si>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</si>
  <si>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</si>
  <si>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</si>
  <si>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</si>
  <si>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</si>
  <si>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</si>
  <si>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</si>
  <si>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</si>
  <si>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</si>
  <si>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</si>
  <si>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</si>
  <si>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</si>
  <si>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</si>
  <si>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</si>
  <si>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</si>
  <si>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</si>
  <si>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</si>
  <si>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</si>
  <si>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</si>
  <si>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</si>
  <si>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</si>
  <si>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</si>
  <si>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</si>
  <si>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</si>
  <si>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</si>
  <si>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</si>
  <si>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</si>
  <si>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</si>
  <si>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</si>
  <si>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</si>
  <si>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</si>
  <si>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</si>
  <si>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</si>
  <si>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</si>
  <si>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</si>
  <si>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</si>
  <si>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</si>
  <si>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</si>
  <si>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</si>
  <si>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</si>
  <si>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</si>
  <si>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</si>
  <si>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</si>
  <si>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</si>
  <si>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</si>
  <si>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</si>
  <si>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</si>
  <si>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</si>
  <si>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</si>
  <si>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</si>
  <si>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</si>
  <si>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</si>
  <si>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</si>
  <si>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</si>
  <si>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</si>
  <si>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</si>
  <si>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</si>
  <si>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</si>
  <si>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</si>
  <si>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</si>
  <si>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</si>
  <si>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</si>
  <si>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</si>
  <si>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</si>
  <si>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</si>
  <si>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</si>
  <si>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</si>
  <si>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</si>
  <si>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</si>
  <si>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</si>
  <si>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</si>
  <si>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</si>
  <si>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</si>
  <si>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</si>
  <si>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</si>
  <si>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</si>
  <si>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</si>
  <si>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</si>
  <si>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</si>
  <si>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</si>
  <si>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</si>
  <si>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</si>
  <si>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</si>
  <si>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</si>
  <si>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</si>
  <si>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</si>
  <si>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</si>
  <si>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</si>
  <si>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</si>
  <si>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</si>
  <si>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</si>
  <si>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</si>
  <si>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</si>
  <si>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</si>
  <si>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</si>
  <si>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</si>
  <si>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</si>
  <si>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</si>
  <si>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</si>
  <si>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</si>
  <si>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</si>
  <si>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</si>
  <si>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</si>
  <si>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</si>
  <si>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</si>
  <si>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</si>
  <si>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</si>
  <si>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</si>
  <si>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</si>
  <si>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</si>
  <si>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</si>
  <si>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</si>
  <si>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</si>
  <si>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</si>
  <si>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</si>
  <si>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</si>
  <si>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</si>
  <si>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</si>
  <si>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</si>
  <si>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</si>
  <si>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</si>
  <si>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</si>
  <si>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</si>
  <si>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</si>
  <si>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</si>
  <si>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</si>
  <si>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</si>
  <si>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</si>
  <si>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</si>
  <si>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</si>
  <si>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</si>
  <si>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</si>
  <si>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</si>
  <si>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</si>
  <si>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</si>
  <si>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</si>
  <si>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</si>
  <si>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</si>
  <si>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</si>
  <si>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</si>
  <si>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</si>
  <si>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</si>
  <si>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</si>
  <si>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</si>
  <si>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</si>
  <si>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</si>
  <si>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</si>
  <si>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</si>
  <si>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</si>
  <si>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</si>
  <si>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</si>
  <si>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</si>
  <si>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</si>
  <si>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</si>
  <si>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</si>
  <si>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</si>
  <si>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</si>
  <si>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</si>
  <si>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</si>
  <si>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</si>
  <si>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</si>
  <si>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</si>
  <si>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</si>
  <si>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</si>
  <si>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</si>
  <si>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</si>
  <si>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</si>
  <si>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</si>
  <si>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</si>
  <si>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</si>
  <si>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</si>
  <si>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</si>
  <si>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</si>
  <si>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</si>
  <si>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</si>
  <si>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</si>
  <si>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</si>
  <si>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</si>
  <si>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</si>
  <si>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</si>
  <si>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</si>
  <si>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</si>
  <si>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</si>
  <si>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</si>
  <si>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</si>
  <si>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</si>
  <si>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</si>
  <si>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</si>
  <si>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</si>
  <si>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</si>
  <si>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</si>
  <si>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</si>
  <si>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</si>
  <si>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</si>
  <si>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</si>
  <si>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</si>
  <si>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</si>
  <si>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</si>
  <si>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</si>
  <si>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</si>
  <si>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</si>
  <si>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</si>
  <si>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</si>
  <si>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</si>
  <si>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</si>
  <si>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</si>
  <si>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</si>
  <si>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</si>
  <si>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</si>
  <si>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</si>
  <si>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</si>
  <si>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</si>
  <si>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</si>
  <si>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</si>
  <si>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</si>
  <si>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</si>
  <si>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</si>
  <si>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</si>
  <si>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</si>
  <si>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</si>
  <si>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</si>
  <si>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</si>
  <si>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</si>
  <si>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</si>
  <si>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</si>
  <si>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</si>
  <si>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</si>
  <si>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</si>
  <si>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</si>
  <si>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</si>
  <si>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</si>
  <si>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</si>
  <si>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</si>
  <si>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</si>
  <si>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</si>
  <si>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</si>
  <si>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</si>
  <si>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</si>
  <si>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</si>
  <si>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</si>
  <si>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</si>
  <si>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</si>
  <si>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</si>
  <si>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</si>
  <si>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</si>
  <si>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</si>
  <si>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</si>
  <si>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</si>
  <si>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</si>
  <si>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</si>
  <si>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</si>
  <si>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</si>
  <si>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</si>
  <si>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</si>
  <si>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</si>
  <si>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</si>
  <si>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</si>
  <si>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</si>
  <si>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</si>
  <si>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</si>
  <si>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</si>
  <si>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</si>
  <si>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</si>
  <si>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</si>
  <si>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</si>
  <si>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</si>
  <si>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</si>
  <si>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</si>
  <si>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</si>
  <si>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</si>
  <si>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</si>
  <si>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</si>
  <si>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</si>
  <si>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</si>
  <si>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</si>
  <si>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</si>
  <si>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</si>
  <si>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</si>
  <si>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</si>
  <si>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</si>
  <si>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</si>
  <si>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</si>
  <si>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</si>
  <si>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</si>
  <si>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</si>
  <si>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</si>
  <si>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</si>
  <si>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</si>
  <si>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</si>
  <si>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</si>
  <si>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</si>
  <si>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</si>
  <si>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</si>
  <si>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</si>
  <si>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</si>
  <si>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</si>
  <si>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</si>
  <si>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</si>
  <si>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</si>
  <si>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</si>
  <si>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</si>
  <si>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</si>
  <si>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</si>
  <si>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</si>
  <si>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</si>
  <si>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</si>
  <si>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</si>
  <si>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</si>
  <si>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</si>
  <si>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</si>
  <si>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</si>
  <si>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</si>
  <si>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</si>
  <si>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</si>
  <si>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</si>
  <si>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</si>
  <si>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</si>
  <si>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</si>
  <si>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</si>
  <si>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</si>
  <si>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</si>
  <si>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</si>
  <si>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</si>
  <si>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</si>
  <si>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</si>
  <si>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</si>
  <si>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</si>
  <si>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</si>
  <si>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</si>
  <si>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</si>
  <si>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</si>
  <si>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</si>
  <si>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</si>
  <si>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</si>
  <si>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</si>
  <si>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</si>
  <si>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</si>
  <si>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</si>
  <si>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</si>
  <si>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</si>
  <si>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</si>
  <si>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</si>
  <si>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</si>
  <si>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</si>
  <si>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</si>
  <si>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</si>
  <si>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</si>
  <si>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</si>
  <si>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</si>
  <si>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</si>
  <si>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</si>
  <si>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</si>
  <si>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</si>
  <si>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</si>
  <si>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</si>
  <si>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</si>
  <si>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</si>
  <si>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</si>
  <si>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</si>
  <si>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</si>
  <si>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</si>
  <si>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</si>
  <si>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</si>
  <si>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</si>
  <si>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</si>
  <si>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</si>
  <si>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</si>
  <si>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</si>
  <si>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</si>
  <si>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</si>
  <si>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</si>
  <si>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</si>
  <si>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</si>
  <si>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</si>
  <si>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</si>
  <si>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</si>
  <si>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</si>
  <si>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</si>
  <si>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</si>
  <si>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</si>
  <si>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</si>
  <si>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</si>
  <si>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</si>
  <si>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</si>
  <si>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</si>
  <si>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</si>
  <si>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</si>
  <si>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</si>
  <si>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</si>
  <si>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</si>
  <si>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</si>
  <si>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</si>
  <si>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</si>
  <si>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</si>
  <si>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</si>
  <si>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</si>
  <si>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</si>
  <si>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</si>
  <si>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</si>
  <si>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</si>
  <si>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</si>
  <si>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</si>
  <si>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</si>
  <si>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</si>
  <si>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</si>
  <si>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</si>
  <si>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</si>
  <si>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</si>
  <si>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</si>
  <si>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</si>
  <si>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</si>
  <si>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</si>
  <si>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</si>
  <si>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</si>
  <si>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</si>
  <si>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</si>
  <si>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</si>
  <si>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</si>
  <si>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</si>
  <si>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</si>
  <si>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</si>
  <si>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</si>
  <si>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</si>
  <si>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</si>
  <si>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</si>
  <si>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</si>
  <si>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</si>
  <si>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</si>
  <si>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</si>
  <si>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</si>
  <si>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</si>
  <si>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</si>
  <si>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</si>
  <si>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</si>
  <si>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</si>
  <si>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</si>
  <si>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</si>
  <si>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</si>
  <si>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</si>
  <si>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</si>
  <si>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</si>
  <si>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</si>
  <si>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</si>
  <si>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</si>
  <si>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</si>
  <si>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</si>
  <si>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</si>
  <si>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</si>
  <si>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</si>
  <si>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</si>
  <si>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</si>
  <si>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</si>
  <si>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</si>
  <si>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</si>
  <si>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</si>
  <si>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</si>
  <si>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</si>
  <si>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</si>
  <si>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</si>
  <si>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</si>
  <si>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</si>
  <si>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</si>
  <si>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</si>
  <si>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</si>
  <si>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</si>
  <si>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</si>
  <si>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</si>
  <si>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</si>
  <si>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</si>
  <si>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</si>
  <si>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</si>
  <si>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</si>
  <si>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</si>
  <si>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</si>
  <si>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</si>
  <si>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</si>
  <si>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</si>
  <si>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</si>
  <si>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</si>
  <si>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</si>
  <si>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</si>
  <si>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</si>
  <si>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</si>
  <si>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</si>
  <si>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</si>
  <si>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</si>
  <si>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</si>
  <si>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</si>
  <si>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</si>
  <si>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</si>
  <si>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</si>
  <si>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</si>
  <si>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</si>
  <si>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</si>
  <si>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</si>
  <si>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</si>
  <si>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</si>
  <si>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</si>
  <si>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</si>
  <si>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</si>
  <si>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</si>
  <si>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</si>
  <si>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</si>
  <si>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</si>
  <si>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</si>
  <si>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</si>
  <si>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</si>
  <si>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</si>
  <si>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</si>
  <si>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</si>
  <si>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</si>
  <si>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</si>
  <si>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</si>
  <si>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</si>
  <si>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</si>
  <si>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</si>
  <si>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</si>
  <si>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</si>
  <si>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</si>
  <si>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</si>
  <si>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</si>
  <si>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</si>
  <si>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</si>
  <si>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</si>
  <si>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</si>
  <si>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</si>
  <si>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</si>
  <si>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</si>
  <si>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</si>
  <si>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</si>
  <si>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</si>
  <si>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</si>
  <si>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</si>
  <si>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</si>
  <si>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</si>
  <si>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</si>
  <si>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</si>
  <si>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</si>
  <si>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</si>
  <si>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</si>
  <si>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</si>
  <si>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</si>
  <si>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</si>
  <si>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</si>
  <si>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</si>
  <si>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</si>
  <si>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</si>
  <si>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</si>
  <si>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</si>
  <si>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</si>
  <si>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</si>
  <si>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</si>
  <si>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</si>
  <si>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</si>
  <si>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</si>
  <si>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</si>
  <si>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</si>
  <si>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</si>
  <si>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</si>
  <si>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</si>
  <si>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</si>
  <si>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</si>
  <si>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</si>
  <si>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</si>
  <si>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</si>
  <si>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</si>
  <si>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</si>
  <si>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</si>
  <si>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</si>
  <si>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</si>
  <si>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</si>
  <si>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</si>
  <si>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</si>
  <si>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</si>
  <si>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</si>
  <si>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</si>
  <si>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</si>
  <si>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</si>
  <si>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</si>
  <si>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</si>
  <si>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</si>
  <si>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</si>
  <si>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</si>
  <si>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</si>
  <si>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</si>
  <si>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</si>
  <si>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</si>
  <si>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</si>
  <si>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</si>
  <si>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</si>
  <si>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</si>
  <si>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</si>
  <si>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</si>
  <si>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</si>
  <si>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</si>
  <si>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</si>
  <si>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</si>
  <si>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</si>
  <si>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</si>
  <si>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</si>
  <si>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</si>
  <si>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</si>
  <si>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</si>
  <si>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</si>
  <si>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</si>
  <si>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</si>
  <si>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</si>
  <si>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</si>
  <si>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</si>
  <si>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</si>
  <si>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</si>
  <si>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</si>
  <si>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</si>
  <si>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</si>
  <si>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</si>
  <si>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</si>
  <si>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</si>
  <si>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</si>
  <si>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</si>
  <si>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</si>
  <si>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</si>
  <si>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</si>
  <si>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</si>
  <si>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</si>
  <si>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</si>
  <si>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</si>
  <si>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</si>
  <si>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</si>
  <si>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</si>
  <si>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</si>
  <si>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</si>
  <si>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</si>
  <si>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</si>
  <si>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</si>
  <si>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</si>
  <si>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</si>
  <si>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</si>
  <si>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</si>
  <si>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</si>
  <si>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</si>
  <si>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</si>
  <si>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</si>
  <si>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</si>
  <si>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</si>
  <si>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</si>
  <si>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</si>
  <si>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</si>
  <si>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</si>
  <si>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</si>
  <si>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</si>
  <si>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</si>
  <si>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</si>
  <si>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</si>
  <si>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</si>
  <si>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</si>
  <si>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</si>
  <si>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</si>
  <si>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</si>
  <si>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</si>
  <si>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</si>
  <si>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</si>
  <si>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</si>
  <si>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</si>
  <si>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</si>
  <si>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</si>
  <si>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</si>
  <si>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</si>
  <si>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</si>
  <si>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</si>
  <si>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</si>
  <si>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</si>
  <si>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</si>
  <si>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</si>
  <si>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</si>
  <si>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</si>
  <si>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</si>
  <si>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</si>
  <si>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</si>
  <si>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</si>
  <si>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</si>
  <si>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</si>
  <si>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</si>
  <si>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</si>
  <si>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</si>
  <si>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</si>
  <si>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</si>
  <si>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</si>
  <si>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</si>
  <si>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</si>
  <si>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</si>
  <si>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</si>
  <si>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</si>
  <si>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</si>
  <si>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</si>
  <si>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</si>
  <si>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</si>
  <si>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</si>
  <si>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</si>
  <si>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</si>
  <si>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</si>
  <si>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</si>
  <si>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</si>
  <si>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</si>
  <si>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</si>
  <si>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</si>
  <si>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</si>
  <si>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</si>
  <si>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</si>
  <si>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</si>
  <si>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</si>
  <si>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</si>
  <si>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</si>
  <si>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</si>
  <si>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</si>
  <si>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</si>
  <si>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</si>
  <si>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</si>
  <si>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</si>
  <si>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</si>
  <si>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</si>
  <si>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</si>
  <si>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</si>
  <si>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</si>
  <si>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</si>
  <si>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</si>
  <si>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</si>
  <si>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</si>
  <si>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</si>
  <si>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</si>
  <si>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</si>
  <si>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</si>
  <si>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</si>
  <si>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</si>
  <si>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</si>
  <si>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</si>
  <si>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</si>
  <si>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</si>
  <si>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</si>
  <si>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</si>
  <si>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</si>
  <si>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</si>
  <si>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</si>
  <si>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</si>
  <si>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</si>
  <si>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</si>
  <si>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</si>
  <si>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</si>
  <si>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</si>
  <si>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</si>
  <si>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</si>
  <si>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</si>
  <si>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</si>
  <si>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</si>
  <si>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</si>
  <si>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</si>
  <si>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</si>
  <si>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</si>
  <si>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</si>
  <si>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</si>
  <si>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</si>
  <si>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</si>
  <si>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</si>
  <si>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</si>
  <si>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</si>
  <si>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</si>
  <si>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</si>
  <si>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</si>
  <si>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</si>
  <si>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</si>
  <si>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</si>
  <si>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</si>
  <si>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</si>
  <si>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</si>
  <si>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</si>
  <si>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</si>
  <si>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</si>
  <si>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</si>
  <si>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</si>
  <si>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</si>
  <si>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</si>
  <si>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</si>
  <si>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</si>
  <si>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</si>
  <si>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</si>
  <si>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</si>
  <si>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</si>
  <si>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</si>
  <si>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</si>
  <si>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</si>
  <si>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</si>
  <si>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</si>
  <si>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</si>
  <si>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</si>
  <si>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</si>
  <si>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</si>
  <si>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</si>
  <si>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</si>
  <si>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</si>
  <si>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</si>
  <si>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</si>
  <si>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</si>
  <si>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</si>
  <si>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</si>
  <si>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</si>
  <si>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</si>
  <si>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</si>
  <si>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</si>
  <si>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</si>
  <si>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</si>
  <si>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</si>
  <si>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</si>
  <si>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</si>
  <si>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</si>
  <si>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</si>
  <si>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</si>
  <si>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</si>
  <si>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</si>
  <si>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</si>
  <si>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</si>
  <si>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</si>
  <si>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</si>
  <si>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</si>
  <si>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</si>
  <si>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</si>
  <si>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</si>
  <si>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</si>
  <si>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</si>
  <si>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</si>
  <si>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</si>
  <si>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</si>
  <si>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</si>
  <si>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</si>
  <si>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</si>
  <si>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</si>
  <si>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</si>
  <si>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</si>
  <si>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</si>
  <si>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</si>
  <si>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</si>
  <si>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</si>
  <si>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</si>
  <si>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</si>
  <si>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</si>
  <si>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</si>
  <si>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</si>
  <si>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</si>
  <si>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</si>
  <si>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</si>
  <si>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</si>
  <si>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</si>
  <si>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</si>
  <si>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</si>
  <si>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</si>
  <si>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</si>
  <si>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</si>
  <si>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</si>
  <si>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</si>
  <si>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</si>
  <si>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</si>
  <si>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</si>
  <si>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</si>
  <si>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</si>
  <si>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</si>
  <si>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</si>
  <si>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</si>
  <si>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</si>
  <si>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</si>
  <si>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</si>
  <si>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</si>
  <si>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</si>
  <si>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</si>
  <si>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</si>
  <si>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</si>
  <si>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</si>
  <si>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</si>
  <si>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</si>
  <si>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</si>
  <si>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</si>
  <si>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</si>
  <si>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</si>
  <si>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</si>
  <si>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</si>
  <si>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</si>
  <si>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</si>
  <si>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</si>
  <si>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</si>
  <si>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</si>
  <si>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</si>
  <si>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</si>
  <si>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</si>
  <si>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</si>
  <si>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</si>
  <si>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</si>
  <si>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</si>
  <si>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</si>
  <si>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</si>
  <si>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</si>
  <si>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</si>
  <si>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</si>
  <si>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</si>
  <si>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</si>
  <si>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</si>
  <si>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</si>
  <si>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</si>
  <si>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</si>
  <si>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</si>
  <si>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</si>
  <si>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</si>
  <si>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</si>
  <si>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</si>
  <si>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</si>
  <si>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</si>
  <si>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</si>
  <si>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</si>
  <si>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</si>
  <si>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</si>
  <si>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</si>
  <si>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</si>
  <si>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</si>
  <si>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</si>
  <si>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</si>
  <si>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</si>
  <si>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</si>
  <si>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</si>
  <si>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</si>
  <si>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</si>
  <si>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</si>
  <si>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</si>
  <si>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</si>
  <si>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</si>
  <si>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</si>
  <si>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</si>
  <si>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</si>
  <si>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</si>
  <si>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</si>
  <si>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</si>
  <si>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</si>
  <si>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</si>
  <si>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</si>
  <si>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</si>
  <si>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</si>
  <si>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</si>
  <si>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</si>
  <si>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</si>
  <si>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</si>
  <si>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</si>
  <si>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</si>
  <si>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</si>
  <si>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</si>
  <si>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</si>
  <si>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</si>
  <si>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</si>
  <si>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</si>
  <si>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</si>
  <si>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</si>
  <si>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</si>
  <si>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</si>
  <si>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</si>
  <si>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</si>
  <si>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</si>
  <si>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</si>
  <si>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</si>
  <si>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</si>
  <si>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</si>
  <si>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</si>
  <si>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</si>
  <si>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</si>
  <si>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</si>
  <si>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</si>
  <si>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</si>
  <si>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</si>
  <si>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</si>
  <si>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</si>
  <si>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</si>
  <si>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</si>
  <si>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</si>
  <si>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</si>
  <si>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</si>
  <si>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</si>
  <si>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</si>
  <si>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</si>
  <si>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</si>
  <si>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</si>
  <si>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</si>
  <si>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</si>
  <si>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</si>
  <si>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</si>
  <si>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</si>
  <si>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</si>
  <si>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</si>
  <si>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</si>
  <si>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</si>
  <si>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</si>
  <si>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</si>
  <si>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</si>
  <si>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</si>
  <si>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</si>
  <si>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</si>
  <si>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</si>
  <si>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</si>
  <si>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</si>
  <si>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</si>
  <si>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</si>
  <si>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</si>
  <si>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</si>
  <si>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</si>
  <si>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</si>
  <si>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</si>
  <si>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</si>
  <si>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</si>
  <si>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</si>
  <si>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</si>
  <si>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</si>
  <si>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</si>
  <si>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</si>
  <si>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</si>
  <si>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</si>
  <si>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</si>
  <si>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</si>
  <si>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</si>
  <si>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</si>
  <si>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</si>
  <si>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</si>
  <si>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</si>
  <si>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</si>
  <si>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</si>
  <si>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</si>
  <si>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</si>
  <si>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</si>
  <si>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</si>
  <si>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</si>
  <si>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</si>
  <si>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</si>
  <si>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</si>
  <si>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</si>
  <si>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</si>
  <si>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</si>
  <si>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</si>
  <si>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</si>
  <si>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</si>
  <si>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</si>
  <si>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</si>
  <si>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</si>
  <si>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</si>
  <si>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</si>
  <si>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</si>
  <si>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</si>
  <si>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</si>
  <si>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</si>
  <si>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</si>
  <si>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</si>
  <si>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</si>
  <si>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</si>
  <si>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</si>
  <si>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</si>
  <si>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</si>
  <si>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</si>
  <si>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</si>
  <si>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</si>
  <si>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</si>
  <si>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</si>
  <si>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</si>
  <si>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</si>
  <si>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</si>
  <si>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</si>
  <si>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</si>
  <si>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</si>
  <si>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</si>
  <si>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</si>
  <si>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</si>
  <si>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</si>
  <si>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</si>
  <si>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</si>
  <si>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</si>
  <si>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</si>
  <si>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</si>
  <si>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</si>
  <si>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</si>
  <si>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</si>
  <si>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</si>
  <si>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</si>
  <si>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</si>
  <si>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</si>
  <si>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</si>
  <si>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</si>
  <si>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</si>
  <si>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</si>
  <si>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</si>
  <si>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</si>
  <si>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</si>
  <si>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</si>
  <si>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</si>
  <si>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</si>
  <si>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</si>
  <si>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</si>
  <si>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</si>
  <si>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</si>
  <si>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</si>
  <si>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</si>
  <si>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</si>
  <si>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</si>
  <si>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</si>
  <si>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</si>
  <si>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</si>
  <si>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</si>
  <si>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</si>
  <si>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</si>
  <si>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</si>
  <si>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</si>
  <si>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</si>
  <si>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</si>
  <si>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</si>
  <si>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</si>
  <si>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</si>
  <si>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</si>
  <si>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</si>
  <si>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</si>
  <si>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</si>
  <si>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</si>
  <si>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</si>
  <si>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</si>
  <si>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</si>
  <si>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</si>
  <si>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</si>
  <si>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</si>
  <si>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</si>
  <si>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</si>
  <si>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</si>
  <si>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</si>
  <si>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</si>
  <si>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</si>
  <si>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</si>
  <si>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</si>
  <si>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</si>
  <si>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</si>
  <si>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</si>
  <si>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</si>
  <si>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</si>
  <si>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</si>
  <si>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</si>
  <si>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</si>
  <si>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</si>
  <si>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</si>
  <si>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</si>
  <si>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</si>
  <si>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</si>
  <si>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</si>
  <si>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</si>
  <si>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</si>
  <si>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</si>
  <si>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</si>
  <si>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</si>
  <si>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</si>
  <si>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</si>
  <si>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</si>
  <si>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</si>
  <si>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</si>
  <si>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</si>
  <si>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</si>
  <si>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</si>
  <si>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</si>
  <si>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</si>
  <si>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</si>
  <si>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</si>
  <si>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</si>
  <si>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</si>
  <si>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</si>
  <si>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</si>
  <si>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</si>
  <si>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</si>
  <si>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</si>
  <si>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</si>
  <si>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</si>
  <si>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</si>
  <si>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</si>
  <si>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</si>
  <si>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</si>
  <si>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</si>
  <si>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</si>
  <si>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</si>
  <si>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</si>
  <si>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</si>
  <si>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</si>
  <si>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</si>
  <si>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</si>
  <si>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</si>
  <si>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</si>
  <si>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</si>
  <si>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</si>
  <si>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</si>
  <si>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</si>
  <si>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</si>
  <si>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</si>
  <si>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</si>
  <si>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</si>
  <si>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</si>
  <si>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</si>
  <si>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</si>
  <si>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</si>
  <si>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</si>
  <si>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</si>
  <si>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</si>
  <si>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</si>
  <si>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</si>
  <si>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</si>
  <si>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</si>
  <si>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</si>
  <si>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</si>
  <si>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</si>
  <si>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</si>
  <si>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</si>
  <si>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</si>
  <si>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</si>
  <si>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</si>
  <si>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</si>
  <si>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</si>
  <si>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</si>
  <si>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</si>
  <si>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</si>
  <si>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</si>
  <si>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</si>
  <si>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</si>
  <si>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</si>
  <si>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</si>
  <si>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</si>
  <si>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</si>
  <si>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</si>
  <si>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</si>
  <si>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</si>
  <si>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</si>
  <si>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</si>
  <si>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</si>
  <si>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</si>
  <si>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</si>
  <si>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</si>
  <si>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</si>
  <si>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</si>
  <si>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</si>
  <si>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</si>
  <si>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</si>
  <si>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</si>
  <si>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</si>
  <si>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</si>
  <si>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</si>
  <si>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</si>
  <si>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</si>
  <si>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</si>
  <si>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</si>
  <si>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</si>
  <si>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</si>
  <si>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</si>
  <si>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</si>
  <si>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</si>
  <si>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</si>
  <si>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</si>
  <si>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</si>
  <si>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</si>
  <si>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</si>
  <si>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</si>
  <si>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</si>
  <si>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</si>
  <si>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</si>
  <si>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</si>
  <si>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</si>
  <si>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</si>
  <si>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</si>
  <si>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</si>
  <si>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</si>
  <si>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</si>
  <si>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</si>
  <si>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</si>
  <si>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</si>
  <si>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</si>
  <si>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</si>
  <si>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</si>
  <si>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</si>
  <si>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</si>
  <si>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</si>
  <si>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</si>
  <si>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</si>
  <si>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</si>
  <si>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</si>
  <si>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</si>
  <si>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</si>
  <si>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</si>
  <si>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</si>
  <si>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</si>
  <si>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</si>
  <si>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</si>
  <si>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</si>
  <si>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</si>
  <si>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</si>
  <si>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</si>
  <si>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</si>
  <si>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</si>
  <si>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</si>
  <si>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</si>
  <si>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</si>
  <si>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</si>
  <si>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</si>
  <si>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</si>
  <si>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</si>
  <si>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</si>
  <si>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</si>
  <si>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</si>
  <si>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</si>
  <si>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</si>
  <si>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</si>
  <si>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</si>
  <si>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</si>
  <si>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</si>
  <si>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</si>
  <si>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</si>
  <si>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</si>
  <si>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</si>
  <si>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</si>
  <si>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</si>
  <si>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</si>
  <si>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</si>
  <si>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</si>
  <si>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</si>
  <si>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</si>
  <si>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</si>
  <si>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</si>
  <si>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</si>
  <si>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</si>
  <si>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</si>
  <si>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</si>
  <si>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</si>
  <si>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</si>
  <si>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</si>
  <si>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</si>
  <si>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</si>
  <si>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</si>
  <si>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</si>
  <si>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</si>
  <si>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</si>
  <si>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</si>
  <si>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</si>
  <si>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</si>
  <si>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</si>
  <si>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</si>
  <si>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</si>
  <si>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</si>
  <si>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</si>
  <si>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</si>
  <si>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</si>
  <si>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</si>
  <si>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</si>
  <si>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</si>
  <si>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</si>
  <si>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</si>
  <si>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</si>
  <si>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</si>
  <si>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</si>
  <si>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</si>
  <si>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</si>
  <si>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</si>
  <si>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</si>
  <si>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</si>
  <si>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</si>
  <si>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</si>
  <si>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</si>
  <si>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</si>
  <si>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</si>
  <si>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</si>
  <si>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</si>
  <si>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</si>
  <si>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</si>
  <si>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</si>
  <si>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</si>
  <si>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</si>
  <si>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</si>
  <si>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</si>
  <si>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</si>
  <si>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</si>
  <si>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</si>
  <si>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</si>
  <si>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</si>
  <si>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</si>
  <si>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</si>
  <si>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</si>
  <si>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</si>
  <si>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</si>
  <si>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</si>
  <si>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</si>
  <si>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</si>
  <si>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</si>
  <si>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</si>
  <si>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</si>
  <si>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</si>
  <si>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</si>
  <si>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</si>
  <si>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</si>
  <si>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</si>
  <si>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</si>
  <si>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</si>
  <si>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</si>
  <si>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</si>
  <si>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</si>
  <si>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</si>
  <si>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</si>
  <si>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</si>
  <si>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</si>
  <si>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</si>
  <si>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</si>
  <si>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</si>
  <si>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</si>
  <si>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</si>
  <si>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</si>
  <si>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</si>
  <si>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</si>
  <si>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</si>
  <si>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</si>
  <si>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</si>
  <si>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</si>
  <si>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</si>
  <si>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</si>
  <si>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</si>
  <si>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</si>
  <si>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</si>
  <si>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</si>
  <si>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</si>
  <si>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</si>
  <si>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</si>
  <si>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</si>
  <si>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</si>
  <si>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</si>
  <si>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</si>
  <si>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</si>
  <si>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</si>
  <si>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</si>
  <si>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</si>
  <si>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</si>
  <si>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</si>
  <si>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</si>
  <si>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</si>
  <si>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</si>
  <si>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</si>
  <si>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</si>
  <si>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</si>
  <si>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</si>
  <si>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</si>
  <si>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</si>
  <si>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</si>
  <si>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</si>
  <si>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</si>
  <si>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</si>
  <si>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</si>
  <si>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</si>
  <si>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</si>
  <si>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</si>
  <si>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</si>
  <si>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</si>
  <si>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</si>
  <si>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</si>
  <si>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</si>
  <si>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</si>
  <si>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</si>
  <si>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</si>
  <si>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</si>
  <si>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</si>
  <si>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</si>
  <si>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</si>
  <si>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</si>
  <si>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</si>
  <si>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</si>
  <si>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</si>
  <si>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</si>
  <si>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</si>
  <si>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</si>
  <si>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</si>
  <si>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</si>
  <si>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</si>
  <si>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</si>
  <si>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</si>
  <si>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</si>
  <si>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</si>
  <si>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</si>
  <si>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</si>
  <si>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</si>
  <si>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</si>
  <si>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</si>
  <si>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</si>
  <si>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</si>
  <si>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</si>
  <si>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</si>
  <si>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</si>
  <si>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</si>
  <si>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</si>
  <si>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</si>
  <si>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</si>
  <si>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</si>
  <si>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</si>
  <si>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</si>
  <si>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</si>
  <si>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</si>
  <si>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</si>
  <si>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</si>
  <si>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</si>
  <si>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</si>
  <si>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</si>
  <si>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</si>
  <si>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</si>
  <si>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</si>
  <si>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</si>
  <si>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</si>
  <si>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</si>
  <si>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</si>
  <si>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</si>
  <si>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</si>
  <si>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</si>
  <si>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</si>
  <si>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</si>
  <si>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</si>
  <si>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</si>
  <si>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</si>
  <si>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</si>
  <si>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</si>
  <si>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</si>
  <si>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</si>
  <si>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</si>
  <si>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</si>
  <si>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</si>
  <si>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</si>
  <si>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</si>
  <si>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</si>
  <si>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</si>
  <si>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</si>
  <si>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</si>
  <si>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</si>
  <si>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</si>
  <si>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</si>
  <si>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</si>
  <si>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</si>
  <si>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</si>
  <si>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</si>
  <si>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</si>
  <si>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</si>
  <si>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</si>
  <si>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</si>
  <si>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</si>
  <si>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</si>
  <si>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</si>
  <si>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</si>
  <si>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</si>
  <si>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</si>
  <si>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</si>
  <si>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</si>
  <si>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</si>
  <si>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</si>
  <si>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</si>
  <si>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</si>
  <si>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</si>
  <si>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</si>
  <si>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</si>
  <si>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</si>
  <si>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</si>
  <si>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</si>
  <si>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</si>
  <si>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</si>
  <si>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</si>
  <si>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</si>
  <si>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</si>
  <si>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</si>
  <si>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</si>
  <si>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</si>
  <si>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</si>
  <si>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</si>
  <si>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</si>
  <si>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</si>
  <si>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</si>
  <si>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</si>
  <si>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</si>
  <si>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</si>
  <si>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</si>
  <si>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</si>
  <si>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</si>
  <si>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</si>
  <si>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</si>
  <si>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</si>
  <si>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</si>
  <si>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</si>
  <si>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</si>
  <si>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</si>
  <si>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</si>
  <si>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</si>
  <si>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</si>
  <si>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</si>
  <si>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</si>
  <si>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</si>
  <si>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</si>
  <si>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</si>
  <si>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</si>
  <si>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</si>
  <si>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</si>
  <si>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</si>
  <si>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</si>
  <si>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</si>
  <si>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</si>
  <si>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</si>
  <si>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</si>
  <si>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</si>
  <si>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</si>
  <si>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</si>
  <si>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</si>
  <si>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</si>
  <si>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</si>
  <si>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</si>
  <si>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</si>
  <si>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</si>
  <si>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</si>
  <si>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</si>
  <si>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</si>
  <si>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</si>
  <si>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</si>
  <si>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</si>
  <si>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</si>
  <si>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</si>
  <si>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</si>
  <si>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</si>
  <si>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</si>
  <si>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</si>
  <si>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</si>
  <si>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</si>
  <si>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</si>
  <si>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</si>
  <si>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</si>
  <si>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</si>
  <si>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</si>
  <si>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</si>
  <si>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</si>
  <si>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</si>
  <si>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</si>
  <si>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</si>
  <si>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</si>
  <si>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</si>
  <si>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</si>
  <si>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</si>
  <si>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</si>
  <si>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</si>
  <si>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</si>
  <si>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</si>
  <si>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</si>
  <si>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</si>
  <si>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</si>
  <si>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</si>
  <si>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</si>
  <si>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</si>
  <si>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</si>
  <si>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</si>
  <si>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</si>
  <si>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</si>
  <si>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</si>
  <si>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</si>
  <si>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</si>
  <si>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</si>
  <si>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</si>
  <si>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</si>
  <si>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</si>
  <si>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</si>
  <si>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</si>
  <si>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</si>
  <si>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</si>
  <si>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</si>
  <si>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</si>
  <si>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</si>
  <si>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</si>
  <si>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</si>
  <si>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</si>
  <si>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</si>
  <si>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</si>
  <si>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</si>
  <si>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</si>
  <si>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</si>
  <si>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</si>
  <si>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</si>
  <si>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</si>
  <si>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</si>
  <si>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</si>
  <si>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</si>
  <si>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</si>
  <si>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</si>
  <si>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</si>
  <si>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</si>
  <si>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</si>
  <si>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</si>
  <si>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</si>
  <si>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</si>
  <si>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</si>
  <si>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</si>
  <si>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</si>
  <si>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</si>
  <si>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</si>
  <si>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</si>
  <si>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</si>
  <si>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</si>
  <si>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</si>
  <si>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</si>
  <si>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</si>
  <si>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</si>
  <si>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</si>
  <si>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</si>
  <si>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</si>
  <si>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</si>
  <si>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</si>
  <si>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</si>
  <si>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</si>
  <si>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</si>
  <si>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</si>
  <si>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</si>
  <si>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</si>
  <si>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</si>
  <si>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</si>
  <si>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</si>
  <si>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</si>
  <si>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</si>
  <si>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</si>
  <si>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</si>
  <si>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</si>
  <si>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</si>
  <si>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</si>
  <si>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</si>
  <si>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</si>
  <si>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</si>
  <si>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</si>
  <si>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</si>
  <si>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</si>
  <si>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</si>
  <si>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</si>
  <si>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</si>
  <si>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</si>
  <si>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</si>
  <si>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</si>
  <si>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</si>
  <si>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</si>
  <si>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</si>
  <si>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</si>
  <si>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</si>
  <si>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</si>
  <si>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</si>
  <si>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</si>
  <si>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</si>
  <si>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</si>
  <si>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</si>
  <si>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</si>
  <si>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</si>
  <si>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</si>
  <si>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</si>
  <si>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</si>
  <si>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</si>
  <si>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</si>
  <si>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</si>
  <si>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</si>
  <si>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</si>
  <si>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</si>
  <si>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</si>
  <si>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</si>
  <si>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</si>
  <si>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</si>
  <si>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</si>
  <si>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</si>
  <si>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</si>
  <si>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</si>
  <si>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</si>
  <si>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</si>
  <si>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</si>
  <si>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</si>
  <si>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</si>
  <si>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</si>
  <si>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</si>
  <si>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</si>
  <si>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</si>
  <si>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</si>
  <si>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</si>
  <si>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</si>
  <si>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</si>
  <si>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</si>
  <si>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</si>
  <si>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</si>
  <si>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</si>
  <si>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</si>
  <si>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</si>
  <si>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</si>
  <si>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</si>
  <si>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</si>
  <si>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</si>
  <si>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</si>
  <si>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</si>
  <si>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</si>
  <si>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</si>
  <si>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</si>
  <si>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</si>
  <si>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</si>
  <si>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</si>
  <si>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</si>
  <si>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</si>
  <si>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</si>
  <si>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</si>
  <si>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</si>
  <si>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</si>
  <si>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</si>
  <si>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</si>
  <si>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</si>
  <si>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</si>
  <si>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</si>
  <si>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</si>
  <si>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</si>
  <si>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</si>
  <si>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</si>
  <si>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</si>
  <si>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</si>
  <si>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</si>
  <si>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</si>
  <si>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</si>
  <si>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</si>
  <si>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</si>
  <si>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</si>
  <si>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</si>
  <si>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</si>
  <si>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</si>
  <si>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</si>
  <si>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</si>
  <si>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</si>
  <si>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</si>
  <si>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</si>
  <si>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</si>
  <si>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</si>
  <si>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</si>
  <si>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</si>
  <si>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</si>
  <si>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</si>
  <si>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</si>
  <si>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</si>
  <si>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</si>
  <si>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</si>
  <si>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</si>
  <si>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</si>
  <si>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</si>
  <si>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</si>
  <si>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</si>
  <si>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</si>
  <si>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</si>
  <si>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</si>
  <si>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</si>
  <si>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</si>
  <si>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</si>
  <si>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</si>
  <si>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</si>
  <si>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</si>
  <si>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</si>
  <si>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</si>
  <si>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</si>
  <si>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</si>
  <si>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</si>
  <si>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</si>
  <si>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</si>
  <si>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</si>
  <si>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</si>
  <si>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</si>
  <si>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</si>
  <si>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</si>
  <si>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</si>
  <si>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</si>
  <si>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</si>
  <si>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</si>
  <si>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</si>
  <si>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</si>
  <si>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</si>
  <si>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</si>
  <si>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</si>
  <si>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</si>
  <si>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</si>
  <si>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</si>
  <si>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</si>
  <si>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</si>
  <si>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</si>
  <si>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</si>
  <si>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</si>
  <si>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</si>
  <si>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</si>
  <si>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</si>
  <si>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</si>
  <si>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</si>
  <si>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</si>
  <si>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</si>
  <si>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</si>
  <si>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</si>
  <si>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</si>
  <si>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</si>
  <si>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</si>
  <si>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</si>
  <si>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</si>
  <si>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</si>
  <si>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</si>
  <si>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</si>
  <si>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</si>
  <si>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</si>
  <si>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</si>
  <si>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</si>
  <si>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</si>
  <si>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</si>
  <si>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</si>
  <si>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</si>
  <si>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</si>
  <si>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</si>
  <si>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</si>
  <si>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</si>
  <si>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</si>
  <si>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</si>
  <si>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</si>
  <si>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</si>
  <si>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</si>
  <si>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</si>
  <si>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</si>
  <si>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</si>
  <si>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</si>
  <si>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</si>
  <si>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</si>
  <si>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</si>
  <si>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</si>
  <si>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</si>
  <si>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</si>
  <si>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</si>
  <si>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</si>
  <si>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</si>
  <si>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</si>
  <si>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</si>
  <si>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</si>
  <si>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</si>
  <si>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</si>
  <si>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</si>
  <si>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</si>
  <si>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</si>
  <si>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</si>
  <si>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</si>
  <si>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</si>
  <si>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</si>
  <si>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</si>
  <si>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</si>
  <si>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</si>
  <si>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</si>
  <si>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</si>
  <si>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</si>
  <si>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</si>
  <si>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</si>
  <si>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</si>
  <si>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</si>
  <si>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</si>
  <si>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</si>
  <si>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</si>
  <si>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</si>
  <si>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</si>
  <si>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</si>
  <si>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</si>
  <si>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</si>
  <si>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</si>
  <si>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</si>
  <si>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</si>
  <si>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</si>
  <si>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</si>
  <si>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</si>
  <si>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</si>
  <si>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</si>
  <si>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</si>
  <si>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</si>
  <si>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</si>
  <si>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</si>
  <si>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</si>
  <si>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</si>
  <si>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</si>
  <si>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</si>
  <si>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</si>
  <si>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</si>
  <si>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</si>
  <si>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</si>
  <si>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</si>
  <si>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</si>
  <si>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</si>
  <si>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</si>
  <si>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</si>
  <si>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</si>
  <si>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</si>
  <si>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</si>
  <si>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</si>
  <si>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</si>
  <si>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</si>
  <si>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</si>
  <si>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</si>
  <si>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</si>
  <si>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</si>
  <si>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</si>
  <si>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</si>
  <si>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</si>
  <si>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</si>
  <si>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</si>
  <si>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</si>
  <si>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</si>
  <si>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</si>
  <si>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</si>
  <si>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</si>
  <si>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</si>
  <si>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</si>
  <si>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</si>
  <si>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</si>
  <si>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</si>
  <si>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</si>
  <si>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</si>
  <si>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</si>
  <si>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</si>
  <si>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</si>
  <si>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</si>
  <si>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</si>
  <si>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</si>
  <si>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</si>
  <si>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</si>
  <si>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</si>
  <si>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</si>
  <si>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</si>
  <si>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</si>
  <si>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</si>
  <si>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</si>
  <si>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</si>
  <si>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</si>
  <si>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</si>
  <si>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</si>
  <si>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</si>
  <si>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</si>
  <si>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</si>
  <si>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</si>
  <si>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</si>
  <si>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</si>
  <si>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</si>
  <si>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</si>
  <si>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</si>
  <si>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</si>
  <si>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</si>
  <si>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</si>
  <si>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</si>
  <si>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</si>
  <si>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</si>
  <si>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</si>
  <si>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</si>
  <si>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</si>
  <si>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</si>
  <si>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</si>
  <si>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</si>
  <si>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</si>
  <si>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</si>
  <si>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</si>
  <si>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</si>
  <si>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</si>
  <si>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</si>
  <si>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</si>
  <si>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</si>
  <si>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</si>
  <si>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</si>
  <si>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</si>
  <si>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</si>
  <si>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</si>
  <si>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</si>
  <si>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</si>
  <si>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</si>
  <si>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</si>
  <si>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</si>
  <si>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</si>
  <si>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</si>
  <si>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</si>
  <si>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</si>
  <si>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</si>
  <si>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</si>
  <si>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</si>
  <si>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</si>
  <si>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</si>
  <si>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</si>
  <si>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</si>
  <si>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</si>
  <si>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</si>
  <si>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</si>
  <si>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</si>
  <si>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</si>
  <si>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</si>
  <si>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</si>
  <si>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</si>
  <si>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</si>
  <si>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</si>
  <si>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</si>
  <si>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</si>
  <si>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</si>
  <si>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</si>
  <si>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</si>
  <si>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</si>
  <si>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</si>
  <si>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</si>
  <si>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</si>
  <si>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</si>
  <si>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</si>
  <si>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</si>
  <si>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</si>
  <si>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</si>
  <si>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</si>
  <si>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</si>
  <si>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</si>
  <si>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</si>
  <si>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</si>
  <si>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</si>
  <si>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</si>
  <si>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</si>
  <si>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</si>
  <si>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</si>
  <si>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</si>
  <si>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</si>
  <si>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</si>
  <si>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</si>
  <si>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</si>
  <si>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</si>
  <si>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</si>
  <si>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</si>
  <si>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</si>
  <si>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</si>
  <si>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</si>
  <si>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</si>
  <si>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</si>
  <si>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</si>
  <si>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</si>
  <si>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</si>
  <si>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</si>
  <si>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</si>
  <si>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</si>
  <si>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</si>
  <si>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</si>
  <si>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</si>
  <si>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</si>
  <si>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</si>
  <si>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</si>
  <si>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</si>
  <si>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</si>
  <si>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</si>
  <si>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</si>
  <si>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</si>
  <si>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</si>
  <si>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</si>
  <si>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</si>
  <si>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</si>
  <si>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</si>
  <si>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</si>
  <si>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</si>
  <si>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</si>
  <si>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</si>
  <si>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</si>
  <si>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</si>
  <si>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</si>
  <si>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</si>
  <si>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</si>
  <si>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</si>
  <si>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</si>
  <si>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</si>
  <si>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</si>
  <si>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</si>
  <si>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</si>
  <si>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</si>
  <si>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</si>
  <si>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</si>
  <si>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</si>
  <si>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</si>
  <si>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</si>
  <si>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</si>
  <si>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</si>
  <si>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</si>
  <si>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</si>
  <si>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</si>
  <si>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</si>
  <si>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</si>
  <si>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</si>
  <si>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</si>
  <si>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</si>
  <si>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</si>
  <si>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</si>
  <si>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</si>
  <si>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</si>
  <si>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</si>
  <si>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</si>
  <si>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</si>
  <si>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</si>
  <si>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</si>
  <si>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</si>
  <si>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</si>
  <si>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</si>
  <si>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</si>
  <si>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</si>
  <si>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</si>
  <si>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</si>
  <si>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</si>
  <si>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</si>
  <si>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</si>
  <si>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</si>
  <si>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</si>
  <si>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</si>
  <si>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</si>
  <si>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</si>
  <si>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</si>
  <si>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</si>
  <si>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</si>
  <si>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</si>
  <si>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</si>
  <si>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</si>
  <si>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</si>
  <si>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</si>
  <si>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</si>
  <si>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</si>
  <si>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</si>
  <si>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</si>
  <si>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</si>
  <si>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</si>
  <si>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</si>
  <si>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</si>
  <si>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</si>
  <si>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</si>
  <si>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</si>
  <si>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</si>
  <si>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</si>
  <si>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</si>
  <si>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</si>
  <si>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</si>
  <si>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</si>
  <si>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</si>
  <si>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</si>
  <si>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</si>
  <si>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</si>
  <si>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</si>
  <si>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</si>
  <si>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</si>
  <si>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</si>
  <si>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</si>
  <si>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</si>
  <si>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</si>
  <si>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</si>
  <si>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</si>
  <si>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</si>
  <si>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</si>
  <si>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</si>
  <si>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</si>
  <si>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</si>
  <si>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</si>
  <si>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</si>
  <si>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</si>
  <si>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</si>
  <si>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</si>
  <si>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</si>
  <si>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</si>
  <si>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</si>
  <si>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</si>
  <si>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</si>
  <si>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</si>
  <si>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</si>
  <si>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</si>
  <si>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</si>
  <si>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</si>
  <si>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</si>
  <si>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</si>
  <si>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</si>
  <si>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</si>
  <si>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</si>
  <si>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</si>
  <si>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</si>
  <si>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</si>
  <si>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</si>
  <si>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</si>
  <si>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</si>
  <si>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</si>
  <si>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</si>
  <si>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</si>
  <si>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</si>
  <si>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</si>
  <si>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</si>
  <si>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</si>
  <si>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</si>
  <si>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</si>
  <si>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</si>
  <si>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</si>
  <si>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</si>
  <si>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</si>
  <si>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</si>
  <si>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</si>
  <si>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</si>
  <si>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</si>
  <si>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</si>
  <si>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</si>
  <si>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</si>
  <si>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</si>
  <si>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</si>
  <si>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</si>
  <si>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</si>
  <si>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</si>
  <si>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</si>
  <si>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</si>
  <si>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</si>
  <si>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</si>
  <si>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</si>
  <si>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</si>
  <si>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</si>
  <si>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</si>
  <si>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</si>
  <si>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</si>
  <si>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</si>
  <si>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</si>
  <si>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</si>
  <si>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</si>
  <si>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</si>
  <si>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</si>
  <si>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</si>
  <si>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</si>
  <si>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</si>
  <si>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</si>
  <si>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</si>
  <si>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</si>
  <si>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</si>
  <si>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</si>
  <si>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</si>
  <si>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</si>
  <si>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</si>
  <si>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</si>
  <si>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</si>
  <si>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</si>
  <si>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</si>
  <si>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</si>
  <si>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</si>
  <si>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</si>
  <si>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</si>
  <si>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</si>
  <si>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</si>
  <si>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</si>
  <si>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</si>
  <si>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</si>
  <si>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</si>
  <si>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</si>
  <si>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</si>
  <si>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</si>
  <si>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</si>
  <si>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</si>
  <si>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</si>
  <si>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</si>
  <si>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</si>
  <si>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</si>
  <si>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</si>
  <si>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</si>
  <si>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</si>
  <si>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</si>
  <si>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</si>
  <si>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</si>
  <si>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</si>
  <si>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</si>
  <si>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</si>
  <si>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</si>
  <si>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</si>
  <si>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</si>
  <si>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</si>
  <si>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</si>
  <si>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</si>
  <si>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</si>
  <si>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</si>
  <si>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</si>
  <si>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</si>
  <si>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</si>
  <si>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</si>
  <si>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</si>
  <si>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</si>
  <si>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</si>
  <si>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</si>
  <si>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</si>
  <si>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</si>
  <si>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</si>
  <si>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</si>
  <si>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</si>
  <si>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</si>
  <si>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</si>
  <si>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</si>
  <si>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</si>
  <si>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</si>
  <si>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</si>
  <si>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</si>
  <si>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</si>
  <si>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</si>
  <si>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</si>
  <si>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</si>
  <si>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</si>
  <si>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</si>
  <si>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</si>
  <si>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</si>
  <si>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</si>
  <si>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</si>
  <si>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</si>
  <si>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</si>
  <si>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</si>
  <si>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</si>
  <si>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</si>
  <si>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</si>
  <si>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</si>
  <si>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</si>
  <si>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</si>
  <si>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</si>
  <si>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</si>
  <si>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</si>
  <si>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</si>
  <si>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</si>
  <si>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</si>
  <si>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</si>
  <si>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</si>
  <si>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</si>
  <si>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</si>
  <si>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</si>
  <si>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</si>
  <si>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</si>
  <si>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</si>
  <si>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</si>
  <si>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</si>
  <si>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</si>
  <si>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</si>
  <si>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</si>
  <si>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</si>
  <si>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</si>
  <si>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</si>
  <si>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</si>
  <si>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</si>
  <si>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</si>
  <si>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</si>
  <si>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</si>
  <si>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</si>
  <si>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</si>
  <si>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</si>
  <si>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</si>
  <si>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</si>
  <si>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</si>
  <si>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</si>
  <si>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</si>
  <si>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</si>
  <si>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</si>
  <si>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</si>
  <si>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</si>
  <si>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</si>
  <si>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</si>
  <si>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</si>
  <si>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</si>
  <si>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</si>
  <si>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</si>
  <si>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</si>
  <si>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</si>
  <si>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</si>
  <si>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</si>
  <si>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</si>
  <si>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</si>
  <si>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</si>
  <si>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</si>
  <si>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</si>
  <si>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</si>
  <si>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</si>
  <si>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</si>
  <si>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</si>
  <si>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</si>
  <si>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</si>
  <si>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</si>
  <si>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</si>
  <si>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</si>
  <si>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</si>
  <si>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</si>
  <si>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</si>
  <si>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</si>
  <si>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</si>
  <si>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</si>
  <si>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</si>
  <si>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</si>
  <si>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</si>
  <si>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</si>
  <si>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</si>
  <si>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</si>
  <si>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</si>
  <si>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</si>
  <si>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</si>
  <si>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</si>
  <si>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</si>
  <si>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</si>
  <si>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</si>
  <si>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</si>
  <si>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</si>
  <si>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</si>
  <si>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</si>
  <si>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</si>
  <si>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</si>
  <si>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</si>
  <si>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</si>
  <si>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</si>
  <si>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</si>
  <si>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</si>
  <si>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</si>
  <si>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</si>
  <si>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</si>
  <si>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</si>
  <si>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</si>
  <si>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</si>
  <si>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</si>
  <si>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</si>
  <si>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</si>
  <si>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</si>
  <si>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</si>
  <si>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</si>
  <si>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</si>
  <si>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</si>
  <si>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</si>
  <si>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</si>
  <si>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</si>
  <si>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</si>
  <si>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</si>
  <si>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</si>
  <si>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</si>
  <si>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</si>
  <si>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</si>
  <si>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</si>
  <si>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</si>
  <si>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</si>
  <si>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</si>
  <si>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</si>
  <si>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</si>
  <si>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</si>
  <si>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</si>
  <si>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</si>
  <si>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</si>
  <si>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</si>
  <si>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</si>
  <si>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</si>
  <si>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</si>
  <si>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</si>
  <si>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</si>
  <si>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</si>
  <si>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</si>
  <si>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</si>
  <si>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</si>
  <si>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</si>
  <si>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</si>
  <si>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</si>
  <si>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</si>
  <si>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</si>
  <si>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</si>
  <si>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</si>
  <si>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</si>
  <si>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</si>
  <si>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</si>
  <si>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</si>
  <si>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</si>
  <si>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</si>
  <si>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</si>
  <si>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</si>
  <si>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</si>
  <si>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</si>
  <si>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</si>
  <si>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</si>
  <si>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</si>
  <si>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</si>
  <si>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</si>
  <si>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</si>
  <si>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</si>
  <si>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</si>
  <si>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</si>
  <si>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</si>
  <si>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</si>
  <si>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</si>
  <si>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</si>
  <si>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</si>
  <si>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</si>
  <si>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</si>
  <si>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</si>
  <si>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</si>
  <si>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</si>
  <si>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</si>
  <si>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</si>
  <si>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</si>
  <si>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</si>
  <si>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</si>
  <si>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</si>
  <si>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</si>
  <si>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</si>
  <si>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</si>
  <si>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</si>
  <si>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</si>
  <si>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</si>
  <si>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</si>
  <si>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</si>
  <si>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</si>
  <si>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</si>
  <si>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</si>
  <si>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</si>
  <si>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</si>
  <si>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</si>
  <si>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</si>
  <si>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</si>
  <si>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</si>
  <si>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</si>
  <si>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</si>
  <si>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</si>
  <si>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</si>
  <si>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</si>
  <si>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</si>
  <si>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</si>
  <si>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</si>
  <si>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</si>
  <si>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</si>
  <si>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</si>
  <si>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</si>
  <si>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</si>
  <si>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</si>
  <si>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</si>
  <si>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</si>
  <si>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</si>
  <si>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</si>
  <si>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</si>
  <si>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</si>
  <si>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</si>
  <si>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</si>
  <si>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</si>
  <si>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</si>
  <si>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</si>
  <si>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</si>
  <si>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</si>
  <si>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</si>
  <si>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</si>
  <si>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</si>
  <si>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</si>
  <si>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</si>
  <si>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</si>
  <si>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</si>
  <si>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</si>
  <si>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</si>
  <si>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</si>
  <si>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</si>
  <si>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</si>
  <si>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</si>
  <si>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</si>
  <si>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</si>
  <si>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</si>
  <si>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</si>
  <si>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</si>
  <si>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</si>
  <si>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</si>
  <si>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</si>
  <si>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</si>
  <si>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</si>
  <si>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</si>
  <si>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</si>
  <si>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</si>
  <si>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</si>
  <si>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</si>
  <si>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</si>
  <si>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</si>
  <si>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</si>
  <si>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</si>
  <si>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</si>
  <si>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</si>
  <si>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</si>
  <si>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</si>
  <si>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</si>
  <si>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</si>
  <si>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</si>
  <si>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</si>
  <si>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</si>
  <si>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</si>
  <si>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</si>
  <si>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</si>
  <si>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</si>
  <si>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</si>
  <si>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</si>
  <si>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</si>
  <si>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</si>
  <si>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</si>
  <si>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</si>
  <si>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</si>
  <si>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</si>
  <si>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</si>
  <si>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</si>
  <si>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</si>
  <si>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</si>
  <si>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</si>
  <si>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</si>
  <si>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</si>
  <si>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</si>
  <si>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</si>
  <si>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</si>
  <si>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</si>
  <si>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</si>
  <si>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</si>
  <si>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</si>
  <si>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</si>
  <si>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</si>
  <si>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</si>
  <si>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</si>
  <si>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</si>
  <si>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</si>
  <si>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</si>
  <si>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</si>
  <si>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</si>
  <si>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</si>
  <si>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</si>
  <si>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</si>
  <si>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</si>
  <si>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</si>
  <si>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</si>
  <si>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</si>
  <si>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</si>
  <si>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</si>
  <si>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</si>
  <si>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</si>
  <si>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</si>
  <si>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</si>
  <si>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</si>
  <si>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</si>
  <si>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</si>
  <si>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</si>
  <si>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</si>
  <si>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</si>
  <si>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</si>
  <si>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</si>
  <si>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</si>
  <si>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</si>
  <si>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</si>
  <si>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</si>
  <si>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</si>
  <si>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</si>
  <si>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</si>
  <si>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</si>
  <si>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</si>
  <si>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</si>
  <si>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</si>
  <si>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</si>
  <si>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</si>
  <si>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</si>
  <si>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</si>
  <si>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</si>
  <si>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</si>
  <si>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</si>
  <si>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</si>
  <si>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</si>
  <si>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</si>
  <si>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</si>
  <si>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</si>
  <si>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</si>
  <si>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</si>
  <si>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</si>
  <si>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</si>
  <si>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</si>
  <si>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</si>
  <si>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</si>
  <si>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</si>
  <si>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</si>
  <si>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</si>
  <si>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</si>
  <si>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</si>
  <si>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</si>
  <si>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</si>
  <si>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</si>
  <si>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</si>
  <si>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</si>
  <si>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</si>
  <si>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</si>
  <si>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</si>
  <si>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</si>
  <si>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</si>
  <si>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</si>
  <si>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</si>
  <si>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</si>
  <si>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</si>
  <si>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</si>
  <si>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</si>
  <si>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</si>
  <si>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</si>
  <si>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</si>
  <si>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</si>
  <si>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</si>
  <si>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</si>
  <si>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</si>
  <si>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</si>
  <si>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</si>
  <si>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</si>
  <si>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</si>
  <si>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</si>
  <si>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</si>
  <si>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</si>
  <si>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</si>
  <si>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</si>
  <si>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</si>
  <si>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</si>
  <si>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</si>
  <si>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</si>
  <si>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</si>
  <si>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</si>
  <si>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</si>
  <si>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</si>
  <si>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</si>
  <si>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</si>
  <si>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</si>
  <si>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</si>
  <si>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</si>
  <si>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</si>
  <si>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</si>
  <si>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</si>
  <si>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</si>
  <si>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</si>
  <si>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</si>
  <si>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</si>
  <si>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</si>
  <si>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</si>
  <si>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</si>
  <si>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</si>
  <si>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</si>
  <si>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</si>
  <si>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</si>
  <si>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</si>
  <si>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</si>
  <si>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</si>
  <si>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</si>
  <si>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</si>
  <si>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</si>
  <si>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</si>
  <si>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</si>
  <si>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</si>
  <si>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</si>
  <si>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</si>
  <si>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</si>
  <si>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</si>
  <si>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</si>
  <si>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</si>
  <si>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</si>
  <si>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</si>
  <si>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</si>
  <si>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</si>
  <si>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</si>
  <si>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</si>
  <si>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</si>
  <si>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</si>
  <si>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</si>
  <si>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</si>
  <si>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</si>
  <si>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</si>
  <si>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</si>
  <si>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</si>
  <si>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</si>
  <si>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</si>
  <si>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</si>
  <si>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</si>
  <si>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</si>
  <si>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</si>
  <si>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</si>
  <si>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</si>
  <si>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</si>
  <si>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</si>
  <si>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</si>
  <si>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</si>
  <si>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</si>
  <si>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</si>
  <si>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</si>
  <si>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</si>
  <si>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</si>
  <si>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</si>
  <si>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</si>
  <si>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</si>
  <si>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</si>
  <si>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</si>
  <si>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</si>
  <si>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</si>
  <si>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</si>
  <si>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</si>
  <si>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</si>
  <si>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</si>
  <si>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</si>
  <si>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</si>
  <si>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</si>
  <si>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</si>
  <si>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</si>
  <si>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</si>
  <si>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</si>
  <si>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</si>
  <si>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</si>
  <si>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</si>
  <si>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</si>
  <si>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</si>
  <si>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</si>
  <si>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</si>
  <si>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</si>
  <si>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</si>
  <si>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</si>
  <si>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</si>
  <si>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</si>
  <si>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</si>
  <si>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</si>
  <si>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</si>
  <si>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</si>
  <si>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</si>
  <si>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</si>
  <si>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</si>
  <si>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</si>
  <si>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</si>
  <si>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</si>
  <si>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</si>
  <si>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</si>
  <si>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</si>
  <si>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</si>
  <si>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</si>
  <si>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</si>
  <si>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</si>
  <si>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</si>
  <si>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</si>
  <si>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</si>
  <si>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</si>
  <si>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</si>
  <si>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</si>
  <si>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</si>
  <si>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</si>
  <si>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</si>
  <si>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</si>
  <si>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</si>
  <si>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</si>
  <si>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</si>
  <si>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</si>
  <si>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</si>
  <si>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</si>
  <si>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</si>
  <si>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</si>
  <si>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</si>
  <si>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</si>
  <si>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</si>
  <si>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</si>
  <si>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</si>
  <si>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</si>
  <si>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</si>
  <si>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</si>
  <si>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</si>
  <si>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</si>
  <si>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</si>
  <si>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</si>
  <si>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</si>
  <si>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</si>
  <si>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</si>
  <si>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</si>
  <si>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</si>
  <si>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</si>
  <si>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</si>
  <si>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</si>
  <si>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</si>
  <si>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</si>
  <si>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</si>
  <si>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</si>
  <si>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</si>
  <si>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</si>
  <si>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</si>
  <si>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</si>
  <si>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</si>
  <si>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</si>
  <si>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</si>
  <si>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</si>
  <si>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</si>
  <si>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</si>
  <si>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</si>
  <si>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</si>
  <si>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</si>
  <si>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</si>
  <si>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</si>
  <si>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</si>
  <si>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</si>
  <si>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</si>
  <si>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</si>
  <si>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</si>
  <si>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</si>
  <si>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</si>
  <si>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</si>
  <si>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</si>
  <si>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</si>
  <si>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</si>
  <si>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</si>
  <si>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</si>
  <si>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</si>
  <si>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</si>
  <si>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</si>
  <si>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</si>
  <si>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</si>
  <si>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</si>
  <si>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</si>
  <si>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</si>
  <si>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</si>
  <si>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</si>
  <si>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</si>
  <si>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</si>
  <si>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</si>
  <si>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</si>
  <si>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</si>
  <si>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</si>
  <si>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</si>
  <si>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</si>
  <si>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</si>
  <si>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</si>
  <si>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</si>
  <si>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</si>
  <si>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</si>
  <si>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</si>
  <si>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</si>
  <si>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</si>
  <si>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</si>
  <si>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</si>
  <si>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</si>
  <si>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</si>
  <si>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</si>
  <si>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</si>
  <si>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</si>
  <si>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</si>
  <si>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</si>
  <si>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</si>
  <si>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</si>
  <si>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</si>
  <si>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</si>
  <si>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</si>
  <si>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</si>
  <si>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</si>
  <si>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</si>
  <si>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</si>
  <si>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</si>
  <si>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</si>
  <si>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</si>
  <si>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</si>
  <si>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</si>
  <si>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</si>
  <si>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</si>
  <si>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</si>
  <si>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</si>
  <si>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</si>
  <si>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</si>
  <si>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</si>
  <si>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</si>
  <si>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</si>
  <si>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</si>
  <si>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</si>
  <si>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</si>
  <si>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</si>
  <si>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</si>
  <si>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</si>
  <si>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</si>
  <si>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</si>
  <si>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</si>
  <si>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</si>
  <si>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</si>
  <si>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</si>
  <si>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</si>
  <si>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</si>
  <si>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</si>
  <si>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</si>
  <si>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</si>
  <si>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</si>
  <si>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</si>
  <si>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</si>
  <si>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</si>
  <si>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</si>
  <si>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</si>
  <si>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</si>
  <si>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</si>
  <si>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</si>
  <si>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</si>
  <si>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</si>
  <si>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</si>
  <si>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</si>
  <si>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</si>
  <si>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</si>
  <si>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</si>
  <si>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</si>
  <si>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</si>
  <si>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</si>
  <si>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</si>
  <si>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</si>
  <si>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</si>
  <si>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</si>
  <si>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</si>
  <si>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</si>
  <si>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</si>
  <si>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</si>
  <si>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</si>
  <si>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</si>
  <si>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</si>
  <si>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</si>
  <si>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</si>
  <si>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</si>
  <si>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</si>
  <si>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</si>
  <si>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</si>
  <si>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</si>
  <si>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</si>
  <si>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</si>
  <si>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</si>
  <si>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</si>
  <si>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</si>
  <si>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</si>
  <si>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</si>
  <si>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</si>
  <si>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</si>
  <si>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</si>
  <si>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</si>
  <si>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</si>
  <si>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</si>
  <si>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</si>
  <si>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</si>
  <si>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</si>
  <si>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</si>
  <si>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</si>
  <si>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</si>
  <si>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</si>
  <si>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</si>
  <si>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</si>
  <si>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</si>
  <si>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</si>
  <si>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</si>
  <si>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</si>
  <si>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</si>
  <si>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</si>
  <si>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</si>
  <si>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</si>
  <si>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</si>
  <si>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</si>
  <si>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</si>
  <si>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</si>
  <si>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</si>
  <si>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</si>
  <si>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</si>
  <si>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</si>
  <si>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</si>
  <si>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</si>
  <si>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</si>
  <si>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</si>
  <si>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</si>
  <si>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</si>
  <si>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</si>
  <si>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</si>
  <si>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</si>
  <si>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</si>
  <si>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</si>
  <si>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</si>
  <si>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</si>
  <si>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</si>
  <si>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</si>
  <si>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</si>
  <si>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</si>
  <si>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</si>
  <si>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</si>
  <si>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</si>
  <si>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</si>
  <si>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</si>
  <si>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</si>
  <si>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</si>
  <si>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</si>
  <si>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</si>
  <si>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</si>
  <si>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</si>
  <si>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</si>
  <si>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</si>
  <si>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</si>
  <si>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</si>
  <si>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</si>
  <si>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</si>
  <si>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</si>
  <si>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</si>
  <si>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</si>
  <si>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</si>
  <si>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</si>
  <si>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</si>
  <si>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</si>
  <si>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</si>
  <si>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</si>
  <si>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</si>
  <si>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</si>
  <si>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</si>
  <si>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</si>
  <si>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</si>
  <si>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</si>
  <si>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</si>
  <si>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</si>
  <si>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</si>
  <si>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</si>
  <si>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</si>
  <si>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</si>
  <si>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</si>
  <si>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</si>
  <si>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</si>
  <si>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</si>
  <si>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</si>
  <si>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</si>
  <si>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</si>
  <si>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</si>
  <si>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</si>
  <si>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</si>
  <si>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</si>
  <si>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</si>
  <si>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</si>
  <si>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</si>
  <si>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</si>
  <si>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</si>
  <si>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</si>
  <si>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</si>
  <si>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</si>
  <si>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</si>
  <si>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</si>
  <si>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</si>
  <si>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</si>
  <si>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</si>
  <si>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</si>
  <si>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</si>
  <si>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</si>
  <si>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</si>
  <si>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</si>
  <si>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</si>
  <si>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</si>
  <si>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</si>
  <si>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</si>
  <si>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</si>
  <si>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</si>
  <si>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</si>
  <si>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</si>
  <si>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</si>
  <si>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</si>
  <si>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</si>
  <si>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</si>
  <si>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</si>
  <si>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</si>
  <si>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</si>
  <si>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</si>
  <si>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</si>
  <si>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</si>
  <si>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</si>
  <si>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</si>
  <si>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</si>
  <si>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</si>
  <si>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</si>
  <si>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</si>
  <si>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</si>
  <si>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</si>
  <si>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</si>
  <si>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</si>
  <si>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</si>
  <si>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</si>
  <si>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</si>
  <si>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</si>
  <si>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</si>
  <si>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</si>
  <si>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</si>
  <si>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</si>
  <si>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</si>
  <si>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</si>
  <si>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</si>
  <si>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</si>
  <si>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</si>
  <si>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</si>
  <si>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</si>
  <si>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</si>
  <si>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</si>
  <si>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</si>
  <si>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</si>
  <si>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</si>
  <si>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</si>
  <si>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</si>
  <si>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</si>
  <si>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</si>
  <si>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</si>
  <si>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</si>
  <si>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</si>
  <si>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</si>
  <si>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</si>
  <si>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</si>
  <si>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</si>
  <si>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</si>
  <si>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</si>
  <si>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</si>
  <si>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</si>
  <si>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</si>
  <si>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</si>
  <si>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</si>
  <si>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</si>
  <si>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</si>
  <si>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</si>
  <si>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</si>
  <si>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</si>
  <si>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</si>
  <si>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</si>
  <si>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</si>
  <si>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</si>
  <si>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</si>
  <si>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</si>
  <si>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</si>
  <si>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</si>
  <si>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</si>
  <si>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</si>
  <si>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</si>
  <si>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</si>
  <si>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</si>
  <si>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</si>
  <si>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</si>
  <si>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</si>
  <si>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</si>
  <si>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</si>
  <si>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</si>
  <si>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</si>
  <si>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</si>
  <si>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</si>
  <si>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</si>
  <si>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</si>
  <si>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</si>
  <si>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</si>
  <si>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</si>
  <si>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</si>
  <si>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</si>
  <si>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</si>
  <si>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</si>
  <si>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</si>
  <si>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</si>
  <si>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</si>
  <si>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</si>
  <si>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</si>
  <si>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</si>
  <si>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</si>
  <si>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</si>
  <si>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</si>
  <si>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</si>
  <si>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</si>
  <si>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</si>
  <si>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</si>
  <si>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</si>
  <si>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</si>
  <si>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</si>
  <si>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</si>
  <si>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</si>
  <si>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</si>
  <si>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</si>
  <si>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</si>
  <si>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</si>
  <si>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</si>
  <si>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</si>
  <si>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</si>
  <si>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</si>
  <si>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</si>
  <si>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</si>
  <si>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</si>
  <si>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</si>
  <si>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</si>
  <si>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</si>
  <si>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</si>
  <si>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</si>
  <si>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</si>
  <si>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</si>
  <si>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</si>
  <si>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</si>
  <si>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</si>
  <si>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</si>
  <si>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</si>
  <si>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</si>
  <si>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</si>
  <si>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</si>
  <si>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</si>
  <si>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</si>
  <si>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</si>
  <si>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</si>
  <si>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</si>
  <si>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</si>
  <si>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</si>
  <si>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</si>
  <si>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</si>
  <si>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</si>
  <si>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</si>
  <si>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</si>
  <si>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</si>
  <si>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</si>
  <si>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</si>
  <si>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</si>
  <si>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</si>
  <si>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</si>
  <si>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</si>
  <si>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</si>
  <si>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</si>
  <si>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</si>
  <si>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</si>
  <si>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</si>
  <si>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</si>
  <si>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</si>
  <si>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</si>
  <si>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</si>
  <si>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</si>
  <si>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</si>
  <si>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</si>
  <si>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</si>
  <si>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</si>
  <si>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</si>
  <si>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</si>
  <si>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</si>
  <si>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</si>
  <si>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</si>
  <si>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</si>
  <si>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</si>
  <si>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</si>
  <si>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</si>
  <si>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</si>
  <si>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</si>
  <si>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</si>
  <si>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</si>
  <si>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</si>
  <si>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</si>
  <si>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</si>
  <si>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</si>
  <si>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</si>
  <si>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</si>
  <si>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</si>
  <si>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</si>
  <si>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</si>
  <si>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</si>
  <si>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</si>
  <si>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</si>
  <si>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</si>
  <si>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</si>
  <si>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</si>
  <si>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</si>
  <si>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</si>
  <si>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</si>
  <si>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</si>
  <si>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</si>
  <si>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</si>
  <si>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</si>
  <si>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</si>
  <si>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</si>
  <si>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</si>
  <si>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</si>
  <si>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</si>
  <si>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</si>
  <si>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</si>
  <si>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</si>
  <si>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</si>
  <si>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</si>
  <si>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</si>
  <si>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</si>
  <si>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</si>
  <si>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</si>
  <si>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</si>
  <si>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</si>
  <si>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</si>
  <si>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</si>
  <si>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</si>
  <si>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</si>
  <si>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</si>
  <si>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</si>
  <si>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</si>
  <si>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</si>
  <si>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</si>
  <si>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</si>
  <si>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</si>
  <si>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</si>
  <si>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</si>
  <si>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</si>
  <si>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</si>
  <si>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</si>
  <si>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</si>
  <si>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</si>
  <si>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</si>
  <si>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</si>
  <si>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</si>
  <si>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</si>
  <si>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</si>
  <si>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</si>
  <si>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</si>
  <si>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</si>
  <si>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</si>
  <si>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</si>
  <si>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</si>
  <si>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</si>
  <si>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</si>
  <si>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</si>
  <si>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</si>
  <si>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</si>
  <si>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</si>
  <si>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</si>
  <si>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</si>
  <si>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</si>
  <si>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</si>
  <si>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</si>
  <si>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</si>
  <si>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</si>
  <si>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</si>
  <si>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</si>
  <si>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</si>
  <si>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</si>
  <si>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</si>
  <si>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</si>
  <si>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</si>
  <si>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</si>
  <si>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</si>
  <si>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</si>
  <si>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</si>
  <si>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</si>
  <si>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</si>
  <si>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</si>
  <si>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</si>
  <si>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</si>
  <si>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</si>
  <si>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</si>
  <si>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</si>
  <si>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</si>
  <si>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</si>
  <si>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</si>
  <si>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</si>
  <si>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</si>
  <si>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</si>
  <si>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</si>
  <si>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</si>
  <si>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</si>
  <si>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</si>
  <si>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</si>
  <si>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</si>
  <si>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</si>
  <si>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</si>
  <si>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</si>
  <si>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</si>
  <si>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</si>
  <si>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</si>
  <si>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</si>
  <si>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</si>
  <si>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</si>
  <si>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</si>
  <si>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</si>
  <si>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</si>
  <si>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</si>
  <si>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</si>
  <si>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</si>
  <si>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</si>
  <si>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</si>
  <si>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</si>
  <si>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</si>
  <si>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</si>
  <si>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</si>
  <si>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</si>
  <si>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</si>
  <si>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</si>
  <si>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</si>
  <si>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</si>
  <si>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</si>
  <si>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</si>
  <si>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</si>
  <si>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</si>
  <si>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</si>
  <si>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</si>
  <si>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</si>
  <si>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</si>
  <si>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</si>
  <si>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</si>
  <si>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</si>
  <si>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</si>
  <si>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</si>
  <si>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</si>
  <si>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</si>
  <si>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</si>
  <si>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</si>
  <si>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</si>
  <si>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</si>
  <si>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</si>
  <si>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</si>
  <si>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</si>
  <si>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</si>
  <si>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</si>
  <si>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</si>
  <si>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</si>
  <si>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</si>
  <si>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</si>
  <si>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</si>
  <si>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</si>
  <si>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</si>
  <si>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</si>
  <si>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</si>
  <si>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</si>
  <si>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</si>
  <si>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</si>
  <si>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</si>
  <si>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</si>
  <si>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</si>
  <si>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</si>
  <si>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</si>
  <si>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</si>
  <si>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</si>
  <si>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</si>
  <si>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</si>
  <si>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</si>
  <si>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</si>
  <si>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</si>
  <si>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</si>
  <si>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</si>
  <si>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</si>
  <si>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</si>
  <si>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</si>
  <si>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</si>
  <si>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</si>
  <si>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</si>
  <si>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</si>
  <si>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</si>
  <si>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</si>
  <si>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</si>
  <si>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</si>
  <si>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</si>
  <si>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</si>
  <si>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</si>
  <si>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</si>
  <si>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</si>
  <si>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</si>
  <si>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</si>
  <si>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</si>
  <si>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</si>
  <si>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</si>
  <si>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</si>
  <si>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</si>
  <si>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</si>
  <si>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</si>
  <si>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</si>
  <si>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</si>
  <si>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</si>
  <si>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</si>
  <si>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</si>
  <si>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</si>
  <si>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</si>
  <si>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</si>
  <si>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</si>
  <si>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</si>
  <si>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</si>
  <si>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</si>
  <si>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</si>
  <si>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</si>
  <si>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</si>
  <si>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</si>
  <si>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</si>
  <si>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</si>
  <si>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</si>
  <si>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</si>
  <si>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</si>
  <si>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</si>
  <si>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</si>
  <si>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</si>
  <si>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</si>
  <si>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</si>
  <si>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</si>
  <si>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</si>
  <si>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</si>
  <si>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</si>
  <si>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</si>
  <si>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</si>
  <si>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</si>
  <si>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</si>
  <si>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</si>
  <si>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</si>
  <si>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</si>
  <si>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</si>
  <si>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</si>
  <si>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</si>
  <si>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</si>
  <si>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</si>
  <si>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</si>
  <si>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</si>
  <si>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</si>
  <si>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</si>
  <si>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</si>
  <si>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</si>
  <si>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</si>
  <si>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</si>
  <si>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</si>
  <si>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</si>
  <si>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</si>
  <si>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</si>
  <si>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</si>
  <si>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</si>
  <si>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</si>
  <si>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</si>
  <si>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</si>
  <si>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</si>
  <si>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</si>
  <si>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</si>
  <si>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</si>
  <si>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</si>
  <si>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</si>
  <si>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</si>
  <si>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</si>
  <si>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</si>
  <si>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</si>
  <si>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</si>
  <si>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</si>
  <si>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</si>
  <si>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</si>
  <si>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</si>
  <si>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</si>
  <si>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</si>
  <si>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</si>
  <si>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</si>
  <si>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</si>
  <si>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</si>
  <si>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</si>
  <si>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</si>
  <si>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</si>
  <si>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</si>
  <si>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</si>
  <si>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</si>
  <si>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</si>
  <si>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</si>
  <si>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</si>
  <si>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</si>
  <si>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</si>
  <si>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</si>
  <si>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</si>
  <si>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</si>
  <si>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</si>
  <si>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</si>
  <si>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</si>
  <si>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</si>
  <si>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</si>
  <si>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</si>
  <si>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</si>
  <si>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</si>
  <si>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</si>
  <si>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</si>
  <si>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</si>
  <si>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</si>
  <si>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</si>
  <si>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</si>
  <si>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</si>
  <si>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</si>
  <si>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</si>
  <si>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</si>
  <si>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</si>
  <si>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</si>
  <si>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</si>
  <si>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</si>
  <si>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</si>
  <si>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</si>
  <si>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</si>
  <si>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</si>
  <si>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</si>
  <si>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</si>
  <si>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</si>
  <si>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</si>
  <si>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</si>
  <si>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</si>
  <si>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</si>
  <si>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</si>
  <si>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</si>
  <si>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</si>
  <si>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</si>
  <si>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</si>
  <si>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</si>
  <si>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</si>
  <si>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</si>
  <si>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</si>
  <si>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</si>
  <si>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</si>
  <si>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</si>
  <si>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</si>
  <si>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</si>
  <si>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</si>
  <si>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</si>
  <si>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</si>
  <si>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</si>
  <si>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</si>
  <si>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</si>
  <si>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</si>
  <si>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</si>
  <si>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</si>
  <si>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</si>
  <si>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</si>
  <si>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</si>
  <si>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</si>
  <si>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</si>
  <si>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</si>
  <si>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</si>
  <si>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</si>
  <si>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</si>
  <si>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</si>
  <si>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</si>
  <si>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</si>
  <si>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</si>
  <si>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</si>
  <si>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</si>
  <si>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</si>
  <si>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</si>
  <si>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</si>
  <si>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</si>
  <si>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</si>
  <si>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</si>
  <si>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</si>
  <si>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</si>
  <si>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</si>
  <si>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</si>
  <si>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</si>
  <si>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</si>
  <si>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</si>
  <si>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</si>
  <si>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</si>
  <si>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</si>
  <si>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</si>
  <si>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</si>
  <si>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</si>
  <si>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</si>
  <si>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</si>
  <si>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</si>
  <si>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</si>
  <si>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</si>
  <si>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</si>
  <si>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</si>
  <si>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</si>
  <si>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</si>
  <si>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</si>
  <si>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</si>
  <si>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</si>
  <si>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</si>
  <si>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</si>
  <si>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</si>
  <si>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</si>
  <si>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</si>
  <si>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</si>
  <si>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</si>
  <si>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</si>
  <si>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</si>
  <si>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</si>
  <si>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</si>
  <si>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</si>
  <si>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</si>
  <si>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</si>
  <si>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</si>
  <si>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</si>
  <si>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</si>
  <si>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</si>
  <si>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</si>
  <si>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</si>
  <si>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</si>
  <si>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</si>
  <si>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</si>
  <si>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</si>
  <si>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</si>
  <si>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</si>
  <si>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</si>
  <si>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</si>
  <si>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</si>
  <si>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</si>
  <si>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</si>
  <si>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</si>
  <si>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</si>
  <si>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</si>
  <si>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</si>
  <si>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</si>
  <si>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</si>
  <si>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</si>
  <si>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</si>
  <si>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</si>
  <si>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</si>
  <si>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</si>
  <si>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</si>
  <si>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</si>
  <si>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</si>
  <si>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</si>
  <si>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</si>
  <si>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</si>
  <si>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</si>
  <si>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</si>
  <si>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</si>
  <si>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</si>
  <si>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</si>
  <si>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</si>
  <si>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</si>
  <si>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</si>
  <si>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</si>
  <si>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</si>
  <si>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</si>
  <si>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</si>
  <si>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</si>
  <si>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</si>
  <si>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</si>
  <si>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</si>
  <si>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</si>
  <si>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</si>
  <si>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</si>
  <si>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</si>
  <si>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</si>
  <si>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</si>
  <si>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</si>
  <si>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</si>
  <si>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</si>
  <si>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</si>
  <si>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</si>
  <si>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</si>
  <si>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</si>
  <si>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</si>
  <si>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</si>
  <si>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</si>
  <si>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</si>
  <si>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</si>
  <si>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</si>
  <si>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</si>
  <si>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</si>
  <si>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</si>
  <si>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</si>
  <si>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</si>
  <si>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</si>
  <si>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</si>
  <si>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</si>
  <si>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</si>
  <si>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</si>
  <si>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</si>
  <si>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</si>
  <si>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</si>
  <si>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</si>
  <si>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</si>
  <si>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</si>
  <si>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</si>
  <si>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</si>
  <si>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</si>
  <si>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</si>
  <si>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</si>
  <si>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</si>
  <si>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</si>
  <si>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</si>
  <si>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</si>
  <si>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</si>
  <si>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</si>
  <si>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</si>
  <si>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</si>
  <si>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</si>
  <si>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</si>
  <si>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</si>
  <si>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</si>
  <si>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</si>
  <si>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</si>
  <si>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</si>
  <si>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</si>
  <si>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</si>
  <si>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</si>
  <si>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</si>
  <si>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</si>
  <si>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</si>
  <si>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</si>
  <si>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</si>
  <si>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</si>
  <si>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</si>
  <si>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</si>
  <si>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</si>
  <si>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</si>
  <si>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</si>
  <si>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</si>
  <si>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</si>
  <si>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</si>
  <si>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</si>
  <si>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</si>
  <si>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</si>
  <si>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</si>
  <si>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</si>
  <si>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</si>
  <si>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</si>
  <si>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</si>
  <si>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</si>
  <si>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</si>
  <si>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</si>
  <si>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</si>
  <si>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</si>
  <si>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</si>
  <si>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</si>
  <si>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</si>
  <si>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</si>
  <si>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</si>
  <si>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</si>
  <si>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</si>
  <si>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</si>
  <si>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</si>
  <si>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</si>
  <si>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</si>
  <si>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</si>
  <si>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</si>
  <si>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</si>
  <si>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</si>
  <si>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</si>
  <si>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</si>
  <si>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</si>
  <si>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</si>
  <si>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</si>
  <si>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</si>
  <si>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</si>
  <si>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</si>
  <si>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</si>
  <si>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</si>
  <si>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</si>
  <si>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</si>
  <si>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</si>
  <si>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</si>
  <si>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</si>
  <si>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</si>
  <si>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</si>
  <si>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</si>
  <si>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</si>
  <si>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</si>
  <si>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</si>
  <si>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</si>
  <si>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</si>
  <si>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</si>
  <si>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</si>
  <si>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</si>
  <si>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</si>
  <si>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</si>
  <si>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</si>
  <si>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</si>
  <si>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</si>
  <si>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</si>
  <si>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</si>
  <si>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</si>
  <si>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</si>
  <si>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</si>
  <si>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</si>
  <si>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</si>
  <si>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</si>
  <si>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</si>
  <si>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</si>
  <si>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</si>
  <si>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</si>
  <si>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</si>
  <si>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</si>
  <si>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</si>
  <si>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</si>
  <si>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</si>
  <si>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</si>
  <si>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</si>
  <si>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</si>
  <si>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</si>
  <si>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</si>
  <si>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</si>
  <si>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</si>
  <si>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</si>
  <si>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</si>
  <si>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</si>
  <si>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</si>
  <si>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</si>
  <si>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</si>
  <si>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</si>
  <si>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</si>
  <si>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</si>
  <si>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</si>
  <si>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</si>
  <si>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</si>
  <si>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</si>
  <si>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</si>
  <si>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</si>
  <si>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</si>
  <si>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</si>
  <si>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</si>
  <si>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</si>
  <si>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</si>
  <si>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</si>
  <si>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</si>
  <si>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</si>
  <si>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</si>
  <si>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</si>
  <si>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</si>
  <si>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</si>
  <si>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</si>
  <si>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</si>
  <si>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</si>
  <si>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</si>
  <si>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</si>
  <si>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</si>
  <si>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</si>
  <si>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</si>
  <si>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</si>
  <si>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</si>
  <si>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</si>
  <si>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</si>
  <si>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</si>
  <si>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</si>
  <si>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</si>
  <si>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</si>
  <si>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</si>
  <si>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</si>
  <si>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</si>
  <si>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</si>
  <si>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</si>
  <si>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</si>
  <si>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</si>
  <si>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</si>
  <si>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</si>
  <si>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</si>
  <si>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</si>
  <si>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</si>
  <si>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</si>
  <si>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</si>
  <si>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</si>
  <si>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</si>
  <si>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</si>
  <si>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</si>
  <si>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</si>
  <si>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</si>
  <si>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</si>
  <si>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</si>
  <si>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</si>
  <si>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</si>
  <si>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</si>
  <si>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</si>
  <si>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</si>
  <si>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</si>
  <si>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</si>
  <si>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</si>
  <si>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</si>
  <si>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</si>
  <si>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</si>
  <si>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</si>
  <si>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</si>
  <si>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</si>
  <si>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</si>
  <si>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</si>
  <si>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</si>
  <si>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</si>
  <si>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</si>
  <si>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</si>
  <si>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</si>
  <si>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</si>
  <si>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</si>
  <si>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</si>
  <si>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</si>
  <si>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</si>
  <si>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</si>
  <si>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</si>
  <si>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</si>
  <si>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</si>
  <si>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</si>
  <si>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</si>
  <si>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</si>
  <si>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</si>
  <si>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</si>
  <si>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</si>
  <si>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</si>
  <si>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</si>
  <si>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</si>
  <si>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</si>
  <si>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</si>
  <si>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</si>
  <si>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</si>
  <si>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</si>
  <si>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</si>
  <si>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</si>
  <si>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</si>
  <si>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</si>
  <si>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</si>
  <si>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</si>
  <si>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</si>
  <si>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</si>
  <si>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</si>
  <si>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</si>
  <si>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</si>
  <si>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</si>
  <si>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</si>
  <si>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</si>
  <si>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</si>
  <si>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</si>
  <si>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</si>
  <si>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</si>
  <si>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</si>
  <si>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</si>
  <si>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</si>
  <si>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</si>
  <si>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</si>
  <si>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</si>
  <si>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</si>
  <si>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</si>
  <si>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</si>
  <si>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</si>
  <si>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</si>
  <si>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</si>
  <si>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</si>
  <si>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</si>
  <si>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</si>
  <si>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</si>
  <si>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</si>
  <si>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</si>
  <si>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</si>
  <si>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</si>
  <si>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</si>
  <si>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</si>
  <si>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</si>
  <si>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</si>
  <si>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</si>
  <si>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</si>
  <si>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</si>
  <si>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</si>
  <si>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</si>
  <si>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</si>
  <si>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</si>
  <si>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</si>
  <si>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</si>
  <si>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</si>
  <si>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</si>
  <si>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</si>
  <si>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</si>
  <si>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</si>
  <si>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</si>
  <si>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</si>
  <si>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</si>
  <si>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</si>
  <si>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</si>
  <si>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</si>
  <si>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</si>
  <si>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</si>
  <si>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</si>
  <si>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</si>
  <si>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</si>
  <si>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</si>
  <si>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</si>
  <si>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</si>
  <si>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</si>
  <si>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</si>
  <si>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</si>
  <si>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</si>
  <si>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</si>
  <si>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</si>
  <si>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</si>
  <si>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</si>
  <si>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</si>
  <si>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</si>
  <si>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</si>
  <si>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</si>
  <si>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</si>
  <si>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</si>
  <si>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</si>
  <si>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</si>
  <si>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</si>
  <si>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</si>
  <si>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</si>
  <si>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</si>
  <si>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</si>
  <si>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</si>
  <si>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</si>
  <si>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</si>
  <si>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</si>
  <si>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</si>
  <si>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</si>
  <si>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</si>
  <si>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</si>
  <si>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</si>
  <si>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</si>
  <si>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</si>
  <si>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</si>
  <si>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</si>
  <si>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</si>
  <si>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</si>
  <si>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</si>
  <si>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</si>
  <si>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</si>
  <si>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</si>
  <si>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</si>
  <si>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</si>
  <si>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</si>
  <si>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</si>
  <si>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</si>
  <si>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</si>
  <si>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</si>
  <si>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</si>
  <si>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</si>
  <si>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</si>
  <si>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</si>
  <si>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</si>
  <si>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</si>
  <si>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</si>
  <si>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</si>
  <si>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</si>
  <si>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</si>
  <si>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</si>
  <si>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</si>
  <si>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</si>
  <si>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</si>
  <si>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</si>
  <si>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</si>
  <si>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</si>
  <si>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</si>
  <si>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</si>
  <si>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</si>
  <si>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</si>
  <si>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</si>
  <si>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</si>
  <si>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</si>
  <si>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</si>
  <si>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</si>
  <si>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</si>
  <si>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</si>
  <si>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</si>
  <si>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</si>
  <si>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</si>
  <si>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</si>
  <si>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</si>
  <si>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</si>
  <si>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</si>
  <si>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</si>
  <si>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</si>
  <si>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</si>
  <si>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</si>
  <si>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</si>
  <si>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</si>
  <si>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</si>
  <si>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</si>
  <si>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</si>
  <si>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</si>
  <si>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</si>
  <si>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</si>
  <si>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</si>
  <si>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</si>
  <si>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</si>
  <si>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</si>
  <si>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</si>
  <si>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</si>
  <si>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</si>
  <si>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</si>
  <si>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</si>
  <si>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</si>
  <si>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</si>
  <si>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</si>
  <si>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</si>
  <si>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</si>
  <si>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</si>
  <si>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</si>
  <si>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</si>
  <si>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</si>
  <si>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</si>
  <si>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</si>
  <si>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</si>
  <si>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</si>
  <si>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</si>
  <si>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</si>
  <si>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</si>
  <si>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</si>
  <si>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</si>
  <si>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</si>
  <si>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</si>
  <si>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</si>
  <si>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</si>
  <si>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</si>
  <si>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</si>
  <si>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</si>
  <si>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</si>
  <si>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</si>
  <si>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</si>
  <si>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</si>
  <si>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</si>
  <si>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</si>
  <si>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</si>
  <si>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</si>
  <si>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</si>
  <si>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</si>
  <si>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</si>
  <si>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</si>
  <si>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</si>
  <si>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</si>
  <si>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</si>
  <si>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</si>
  <si>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</si>
  <si>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</si>
  <si>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</si>
  <si>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</si>
  <si>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</si>
  <si>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</si>
  <si>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</si>
  <si>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</si>
  <si>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</si>
  <si>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</si>
  <si>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</si>
  <si>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</si>
  <si>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</si>
  <si>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</si>
  <si>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</si>
  <si>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</si>
  <si>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</si>
  <si>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</si>
  <si>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</si>
  <si>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</si>
  <si>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</si>
  <si>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</si>
  <si>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</si>
  <si>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</si>
  <si>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</si>
  <si>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</si>
  <si>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</si>
  <si>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</si>
  <si>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</si>
  <si>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</si>
  <si>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</si>
  <si>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</si>
  <si>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</si>
  <si>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</si>
  <si>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</si>
  <si>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</si>
  <si>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</si>
  <si>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</si>
  <si>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</si>
  <si>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</si>
  <si>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</si>
  <si>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</si>
  <si>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</si>
  <si>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</si>
  <si>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</si>
  <si>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</si>
  <si>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</si>
  <si>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</si>
  <si>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</si>
  <si>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</si>
  <si>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</si>
  <si>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</si>
  <si>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</si>
  <si>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</si>
  <si>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</si>
  <si>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</si>
  <si>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</si>
  <si>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</si>
  <si>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</si>
  <si>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</si>
  <si>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</si>
  <si>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</si>
  <si>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</si>
  <si>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</si>
  <si>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</si>
  <si>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</si>
  <si>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</si>
  <si>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</si>
  <si>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</si>
  <si>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</si>
  <si>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</si>
  <si>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</si>
  <si>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</si>
  <si>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</si>
  <si>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</si>
  <si>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</si>
  <si>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</si>
  <si>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</si>
  <si>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</si>
  <si>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</si>
  <si>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</si>
  <si>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</si>
  <si>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</si>
  <si>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</si>
  <si>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</si>
  <si>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</si>
  <si>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</si>
  <si>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</si>
  <si>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</si>
  <si>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</si>
  <si>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</si>
  <si>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</si>
  <si>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</si>
  <si>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</si>
  <si>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</si>
  <si>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</si>
  <si>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</si>
  <si>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</si>
  <si>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</si>
  <si>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</si>
  <si>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</si>
  <si>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</si>
  <si>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</si>
  <si>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</si>
  <si>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</si>
  <si>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</si>
  <si>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</si>
  <si>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</si>
  <si>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</si>
  <si>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</si>
  <si>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</si>
  <si>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</si>
  <si>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</si>
  <si>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</si>
  <si>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</si>
  <si>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</si>
  <si>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</si>
  <si>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</si>
  <si>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</si>
  <si>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</si>
  <si>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</si>
  <si>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</si>
  <si>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</si>
  <si>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</si>
  <si>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</si>
  <si>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</si>
  <si>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</si>
  <si>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</si>
  <si>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</si>
  <si>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</si>
  <si>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</si>
  <si>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</si>
  <si>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</si>
  <si>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</si>
  <si>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</si>
  <si>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</si>
  <si>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</si>
  <si>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</si>
  <si>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</si>
  <si>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</si>
  <si>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</si>
  <si>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</si>
  <si>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</si>
  <si>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</si>
  <si>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</si>
  <si>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</si>
  <si>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</si>
  <si>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</si>
  <si>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</si>
  <si>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</si>
  <si>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</si>
  <si>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</si>
  <si>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</si>
  <si>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</si>
  <si>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</si>
  <si>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</si>
  <si>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</si>
  <si>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</si>
  <si>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</si>
  <si>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</si>
  <si>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</si>
  <si>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</si>
  <si>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</si>
  <si>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</si>
  <si>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</si>
  <si>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</si>
  <si>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</si>
  <si>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</si>
  <si>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</si>
  <si>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</si>
  <si>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</si>
  <si>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</si>
  <si>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</si>
  <si>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</si>
  <si>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</si>
  <si>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</si>
  <si>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</si>
  <si>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</si>
  <si>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</si>
  <si>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</si>
  <si>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</si>
  <si>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</si>
  <si>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</si>
  <si>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</si>
  <si>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</si>
  <si>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</si>
  <si>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</si>
  <si>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</si>
  <si>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</si>
  <si>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</si>
  <si>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</si>
  <si>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</si>
  <si>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</si>
  <si>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</si>
  <si>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</si>
  <si>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</si>
  <si>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</si>
  <si>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</si>
  <si>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</si>
  <si>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</si>
  <si>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</si>
  <si>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</si>
  <si>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</si>
  <si>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</si>
  <si>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</si>
  <si>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</si>
  <si>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</si>
  <si>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</si>
  <si>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</si>
  <si>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</si>
  <si>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</si>
  <si>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</si>
  <si>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</si>
  <si>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</si>
  <si>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</si>
  <si>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</si>
  <si>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</si>
  <si>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</si>
  <si>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</si>
  <si>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</si>
  <si>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</si>
  <si>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</si>
  <si>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</si>
  <si>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</si>
  <si>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</si>
  <si>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</si>
  <si>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</si>
  <si>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</si>
  <si>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</si>
  <si>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</si>
  <si>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</si>
  <si>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</si>
  <si>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</si>
  <si>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</si>
  <si>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</si>
  <si>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</si>
  <si>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</si>
  <si>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</si>
  <si>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</si>
  <si>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</si>
  <si>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</si>
  <si>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</si>
  <si>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</si>
  <si>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</si>
  <si>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</si>
  <si>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</si>
  <si>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</si>
  <si>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</si>
  <si>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</si>
  <si>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</si>
  <si>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</si>
  <si>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</si>
  <si>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</si>
  <si>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</si>
  <si>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</si>
  <si>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</si>
  <si>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</si>
  <si>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</si>
  <si>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</si>
  <si>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</si>
  <si>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</si>
  <si>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</si>
  <si>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</si>
  <si>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</si>
  <si>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</si>
  <si>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</si>
  <si>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</si>
  <si>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</si>
  <si>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</si>
  <si>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</si>
  <si>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</si>
  <si>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</si>
  <si>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</si>
  <si>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</si>
  <si>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</si>
  <si>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</si>
  <si>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</si>
  <si>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</si>
  <si>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</si>
  <si>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</si>
  <si>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</si>
  <si>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</si>
  <si>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</si>
  <si>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</si>
  <si>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</si>
  <si>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</si>
  <si>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</si>
  <si>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</si>
  <si>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</si>
  <si>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</si>
  <si>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</si>
  <si>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</si>
  <si>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</si>
  <si>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</si>
  <si>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</si>
  <si>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</si>
  <si>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</si>
  <si>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</si>
  <si>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</si>
  <si>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</si>
  <si>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</si>
  <si>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</si>
  <si>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</si>
  <si>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</si>
  <si>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</si>
  <si>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</si>
  <si>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</si>
  <si>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</si>
  <si>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</si>
  <si>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</si>
  <si>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</si>
  <si>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</si>
  <si>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</si>
  <si>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</si>
  <si>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</si>
  <si>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</si>
  <si>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</si>
  <si>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</si>
  <si>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</si>
  <si>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</si>
  <si>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</si>
  <si>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</si>
  <si>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</si>
  <si>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</si>
  <si>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</si>
  <si>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</si>
  <si>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</si>
  <si>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</si>
  <si>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</si>
  <si>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</si>
  <si>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</si>
  <si>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</si>
  <si>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</si>
  <si>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</si>
  <si>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</si>
  <si>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</si>
  <si>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</si>
  <si>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</si>
  <si>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</si>
  <si>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</si>
  <si>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</si>
  <si>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</si>
  <si>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</si>
  <si>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</si>
  <si>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</si>
  <si>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</si>
  <si>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</si>
  <si>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</si>
  <si>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</si>
  <si>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</si>
  <si>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</si>
  <si>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</si>
  <si>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</si>
  <si>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</si>
  <si>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</si>
  <si>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</si>
  <si>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</si>
  <si>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</si>
  <si>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</si>
  <si>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</si>
  <si>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</si>
  <si>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</si>
  <si>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</si>
  <si>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</si>
  <si>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</si>
  <si>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</si>
  <si>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</si>
  <si>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</si>
  <si>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</si>
  <si>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</si>
  <si>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</si>
  <si>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</si>
  <si>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</si>
  <si>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</si>
  <si>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</si>
  <si>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</si>
  <si>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</si>
  <si>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</si>
  <si>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</si>
  <si>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</si>
  <si>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</si>
  <si>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</si>
  <si>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</si>
  <si>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</si>
  <si>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</si>
  <si>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</si>
  <si>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</si>
  <si>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</si>
  <si>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</si>
  <si>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</si>
  <si>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</si>
  <si>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</si>
  <si>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</si>
  <si>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</si>
  <si>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</si>
  <si>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</si>
  <si>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</si>
  <si>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</si>
  <si>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</si>
  <si>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</si>
  <si>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</si>
  <si>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</si>
  <si>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</si>
  <si>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</si>
  <si>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</si>
  <si>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</si>
  <si>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</si>
  <si>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</si>
  <si>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</si>
  <si>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</si>
  <si>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</si>
  <si>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</si>
  <si>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</si>
  <si>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</si>
  <si>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</si>
  <si>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</si>
  <si>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</si>
  <si>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</si>
  <si>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</si>
  <si>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</si>
  <si>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</si>
  <si>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</si>
  <si>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</si>
  <si>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</si>
  <si>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</si>
  <si>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</si>
  <si>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</si>
  <si>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</si>
  <si>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</si>
  <si>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</si>
  <si>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</si>
  <si>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</si>
  <si>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</si>
  <si>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</si>
  <si>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</si>
  <si>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</si>
  <si>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</si>
  <si>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</si>
  <si>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</si>
  <si>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</si>
  <si>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</si>
  <si>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</si>
  <si>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</si>
  <si>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</si>
  <si>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</si>
  <si>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</si>
  <si>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</si>
  <si>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</si>
  <si>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</si>
  <si>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</si>
  <si>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</si>
  <si>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</si>
  <si>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</si>
  <si>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</si>
  <si>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</si>
  <si>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</si>
  <si>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</si>
  <si>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</si>
  <si>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</si>
  <si>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</si>
  <si>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</si>
  <si>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</si>
  <si>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</si>
  <si>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</si>
  <si>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</si>
  <si>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</si>
  <si>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</si>
  <si>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</si>
  <si>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</si>
  <si>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</si>
  <si>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</si>
  <si>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</si>
  <si>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</si>
  <si>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</si>
  <si>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</si>
  <si>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</si>
  <si>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</si>
  <si>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</si>
  <si>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</si>
  <si>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</si>
  <si>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</si>
  <si>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</si>
  <si>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</si>
  <si>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</si>
  <si>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</si>
  <si>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</si>
  <si>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</si>
  <si>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</si>
  <si>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</si>
  <si>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</si>
  <si>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</si>
  <si>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</si>
  <si>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</si>
  <si>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</si>
  <si>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</si>
  <si>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</si>
  <si>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</si>
  <si>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</si>
  <si>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</si>
  <si>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</si>
  <si>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</si>
  <si>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</si>
  <si>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</si>
  <si>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</si>
  <si>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</si>
  <si>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</si>
  <si>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</si>
  <si>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</si>
  <si>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</si>
  <si>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</si>
  <si>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</si>
  <si>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</si>
  <si>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</si>
  <si>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</si>
  <si>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</si>
  <si>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</si>
  <si>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</si>
  <si>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</si>
  <si>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</si>
  <si>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</si>
  <si>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</si>
  <si>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</si>
  <si>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</si>
  <si>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</si>
  <si>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</si>
  <si>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</si>
  <si>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</si>
  <si>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</si>
  <si>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</si>
  <si>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</si>
  <si>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</si>
  <si>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</si>
  <si>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</si>
  <si>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</si>
  <si>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</si>
  <si>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</si>
  <si>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</si>
  <si>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</si>
  <si>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</si>
  <si>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</si>
  <si>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</si>
  <si>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</si>
  <si>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</si>
  <si>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</si>
  <si>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</si>
  <si>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</si>
  <si>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</si>
  <si>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</si>
  <si>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</si>
  <si>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</si>
  <si>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</si>
  <si>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</si>
  <si>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</si>
  <si>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</si>
  <si>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</si>
  <si>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</si>
  <si>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</si>
  <si>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</si>
  <si>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</si>
  <si>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</si>
  <si>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</si>
  <si>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</si>
  <si>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</si>
  <si>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</si>
  <si>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</si>
  <si>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</si>
  <si>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</si>
  <si>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</si>
  <si>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</si>
  <si>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</si>
  <si>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</si>
  <si>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</si>
  <si>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</si>
  <si>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</si>
  <si>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</si>
  <si>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</si>
  <si>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</si>
  <si>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</si>
  <si>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</si>
  <si>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</si>
  <si>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</si>
  <si>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</si>
  <si>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</si>
  <si>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</si>
  <si>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</si>
  <si>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</si>
  <si>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</si>
  <si>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</si>
  <si>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</si>
  <si>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</si>
  <si>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</si>
  <si>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</si>
  <si>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</si>
  <si>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</si>
  <si>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</si>
  <si>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</si>
  <si>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</si>
  <si>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</si>
  <si>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</si>
  <si>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</si>
  <si>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</si>
  <si>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</si>
  <si>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</si>
  <si>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</si>
  <si>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</si>
  <si>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</si>
  <si>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</si>
  <si>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</si>
  <si>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</si>
  <si>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</si>
  <si>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</si>
  <si>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</si>
  <si>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</si>
  <si>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</si>
  <si>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</si>
  <si>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</si>
  <si>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</si>
  <si>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</si>
  <si>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</si>
  <si>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</si>
  <si>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</si>
  <si>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</si>
  <si>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</si>
  <si>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</si>
  <si>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</si>
  <si>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</si>
  <si>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</si>
  <si>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</si>
  <si>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</si>
  <si>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</si>
  <si>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</si>
  <si>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</si>
  <si>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</si>
  <si>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</si>
  <si>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</si>
  <si>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</si>
  <si>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</si>
  <si>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</si>
  <si>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</si>
  <si>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</si>
  <si>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</si>
  <si>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</si>
  <si>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</si>
  <si>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</si>
  <si>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</si>
  <si>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</si>
  <si>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</si>
  <si>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</si>
  <si>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</si>
  <si>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</si>
  <si>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</si>
  <si>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</si>
  <si>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</si>
  <si>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</si>
  <si>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</si>
  <si>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</si>
  <si>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</si>
  <si>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</si>
  <si>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</si>
  <si>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</si>
  <si>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</si>
  <si>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</si>
  <si>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</si>
  <si>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</si>
  <si>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</si>
  <si>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</si>
  <si>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</si>
  <si>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</si>
  <si>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</si>
  <si>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</si>
  <si>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</si>
  <si>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</si>
  <si>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</si>
  <si>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</si>
  <si>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</si>
  <si>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</si>
  <si>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</si>
  <si>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</si>
  <si>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</si>
  <si>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</si>
  <si>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</si>
  <si>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</si>
  <si>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</si>
  <si>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</si>
  <si>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</si>
  <si>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</si>
  <si>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</si>
  <si>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</si>
  <si>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</si>
  <si>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</si>
  <si>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</si>
  <si>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</si>
  <si>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</si>
  <si>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</si>
  <si>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</si>
  <si>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</si>
  <si>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</si>
  <si>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</si>
  <si>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</si>
  <si>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</si>
  <si>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</si>
  <si>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</si>
  <si>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</si>
  <si>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</si>
  <si>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</si>
  <si>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</si>
  <si>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</si>
  <si>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</si>
  <si>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</si>
  <si>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</si>
  <si>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</si>
  <si>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</si>
  <si>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</si>
  <si>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</si>
  <si>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</si>
  <si>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</si>
  <si>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</si>
  <si>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</si>
  <si>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</si>
  <si>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</si>
  <si>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</si>
  <si>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</si>
  <si>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</si>
  <si>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</si>
  <si>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</si>
  <si>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</si>
  <si>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</si>
  <si>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</si>
  <si>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</si>
  <si>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</si>
  <si>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</si>
  <si>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</si>
  <si>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</si>
  <si>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</si>
  <si>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</si>
  <si>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</si>
  <si>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</si>
  <si>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</si>
  <si>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</si>
  <si>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</si>
  <si>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</si>
  <si>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</si>
  <si>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</si>
  <si>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</si>
  <si>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</si>
  <si>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</si>
  <si>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</si>
  <si>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</si>
  <si>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</si>
  <si>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</si>
  <si>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</si>
  <si>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</si>
  <si>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</si>
  <si>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</si>
  <si>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</si>
  <si>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</si>
  <si>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</si>
  <si>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</si>
  <si>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</si>
  <si>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</si>
  <si>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</si>
  <si>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</si>
  <si>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</si>
  <si>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</si>
  <si>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</si>
  <si>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</si>
  <si>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</si>
  <si>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</si>
  <si>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</si>
  <si>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</si>
  <si>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</si>
  <si>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</si>
  <si>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</si>
  <si>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</si>
  <si>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</si>
  <si>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</si>
  <si>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</si>
  <si>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</si>
  <si>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</si>
  <si>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</si>
  <si>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</si>
  <si>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</si>
  <si>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</si>
  <si>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</si>
  <si>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</si>
  <si>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</si>
  <si>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</si>
  <si>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</si>
  <si>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</si>
  <si>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</si>
  <si>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</si>
  <si>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</si>
  <si>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</si>
  <si>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</si>
  <si>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</si>
  <si>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</si>
  <si>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</si>
  <si>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</si>
  <si>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</si>
  <si>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</si>
  <si>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</si>
  <si>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</si>
  <si>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</si>
  <si>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</si>
  <si>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</si>
  <si>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</si>
  <si>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</si>
  <si>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</si>
  <si>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</si>
  <si>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</si>
  <si>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</si>
  <si>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</si>
  <si>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</si>
  <si>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</si>
  <si>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</si>
  <si>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</si>
  <si>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</si>
  <si>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</si>
  <si>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</si>
  <si>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</si>
  <si>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</si>
  <si>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</si>
  <si>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</si>
  <si>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</si>
  <si>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</si>
  <si>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</si>
  <si>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</si>
  <si>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</si>
  <si>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</si>
  <si>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</si>
  <si>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</si>
  <si>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</si>
  <si>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</si>
  <si>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</si>
  <si>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</si>
  <si>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</si>
  <si>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</si>
  <si>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</si>
  <si>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</si>
  <si>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</si>
  <si>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</si>
  <si>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</si>
  <si>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</si>
  <si>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</si>
  <si>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</si>
  <si>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</si>
  <si>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</si>
  <si>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</si>
  <si>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</si>
  <si>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</si>
  <si>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</si>
  <si>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</si>
  <si>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</si>
  <si>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</si>
  <si>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</si>
  <si>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</si>
  <si>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</si>
  <si>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</si>
  <si>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</si>
  <si>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</si>
  <si>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</si>
  <si>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</si>
  <si>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</si>
  <si>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</si>
  <si>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</si>
  <si>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</si>
  <si>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</si>
  <si>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</si>
  <si>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</si>
  <si>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</si>
  <si>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</si>
  <si>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</si>
  <si>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</si>
  <si>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</si>
  <si>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</si>
  <si>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</si>
  <si>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</si>
  <si>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</si>
  <si>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</si>
  <si>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</si>
  <si>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</si>
  <si>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</si>
  <si>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</si>
  <si>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</si>
  <si>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</si>
  <si>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</si>
  <si>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</si>
  <si>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</si>
  <si>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</si>
  <si>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</si>
  <si>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</si>
  <si>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</si>
  <si>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</si>
  <si>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</si>
  <si>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</si>
  <si>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</si>
  <si>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</si>
  <si>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</si>
  <si>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</si>
  <si>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</si>
  <si>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</si>
  <si>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</si>
  <si>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</si>
  <si>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</si>
  <si>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</si>
  <si>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</si>
  <si>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</si>
  <si>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</si>
  <si>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</si>
  <si>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</si>
  <si>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</si>
  <si>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</si>
  <si>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</si>
  <si>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</si>
  <si>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</si>
  <si>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</si>
  <si>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</si>
  <si>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</si>
  <si>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</si>
  <si>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</si>
  <si>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</si>
  <si>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</si>
  <si>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</si>
  <si>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</si>
  <si>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</si>
  <si>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</si>
  <si>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</si>
  <si>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</si>
  <si>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</si>
  <si>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</si>
  <si>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</si>
  <si>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</si>
  <si>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</si>
  <si>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</si>
  <si>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</si>
  <si>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</si>
  <si>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</si>
  <si>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</si>
  <si>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</si>
  <si>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</si>
  <si>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</si>
  <si>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</si>
  <si>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</si>
  <si>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</si>
  <si>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</si>
  <si>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</si>
  <si>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</si>
  <si>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</si>
  <si>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</si>
  <si>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</si>
  <si>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</si>
  <si>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</si>
  <si>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</si>
  <si>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</si>
  <si>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</si>
  <si>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</si>
  <si>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</si>
  <si>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</si>
  <si>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</si>
  <si>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</si>
  <si>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</si>
  <si>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</si>
  <si>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</si>
  <si>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</si>
  <si>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</si>
  <si>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</si>
  <si>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</si>
  <si>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</si>
  <si>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</si>
  <si>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</si>
  <si>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</si>
  <si>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</si>
  <si>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</si>
  <si>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</si>
  <si>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</si>
  <si>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</si>
  <si>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</si>
  <si>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</si>
  <si>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</si>
  <si>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</si>
  <si>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</si>
  <si>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</si>
  <si>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</si>
  <si>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</si>
  <si>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</si>
  <si>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</si>
  <si>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</si>
  <si>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</si>
  <si>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</si>
  <si>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</si>
  <si>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</si>
  <si>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</si>
  <si>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</si>
  <si>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</si>
  <si>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</si>
  <si>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</si>
  <si>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</si>
  <si>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</si>
  <si>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</si>
  <si>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</si>
  <si>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</si>
  <si>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</si>
  <si>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</si>
  <si>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</si>
  <si>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</si>
  <si>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</si>
  <si>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</si>
  <si>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</si>
  <si>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</si>
  <si>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</si>
  <si>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</si>
  <si>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</si>
  <si>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</si>
  <si>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</si>
  <si>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</si>
  <si>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</si>
  <si>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</si>
  <si>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</si>
  <si>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</si>
  <si>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</si>
  <si>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</si>
  <si>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</si>
  <si>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</si>
  <si>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</si>
  <si>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</si>
  <si>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</si>
  <si>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</si>
  <si>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</si>
  <si>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</si>
  <si>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</si>
  <si>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</si>
  <si>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</si>
  <si>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</si>
  <si>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</si>
  <si>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</si>
  <si>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</si>
  <si>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</si>
  <si>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</si>
  <si>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</si>
  <si>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</si>
  <si>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</si>
  <si>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</si>
  <si>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</si>
  <si>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</si>
  <si>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</si>
  <si>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</si>
  <si>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</si>
  <si>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</si>
  <si>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</si>
  <si>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</si>
  <si>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</si>
  <si>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</si>
  <si>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</si>
  <si>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</si>
  <si>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</si>
  <si>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</si>
  <si>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</si>
  <si>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</si>
  <si>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</si>
  <si>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</si>
  <si>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</si>
  <si>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</si>
  <si>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</si>
  <si>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</si>
  <si>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</si>
  <si>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</si>
  <si>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</si>
  <si>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</si>
  <si>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</si>
  <si>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</si>
  <si>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</si>
  <si>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</si>
  <si>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</si>
  <si>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</si>
  <si>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</si>
  <si>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</si>
  <si>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</si>
  <si>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</si>
  <si>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</si>
  <si>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</si>
  <si>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</si>
  <si>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</si>
  <si>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</si>
  <si>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</si>
  <si>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</si>
  <si>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</si>
  <si>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</si>
  <si>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</si>
  <si>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</si>
  <si>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</si>
  <si>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</si>
  <si>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</si>
  <si>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</si>
  <si>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</si>
  <si>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</si>
  <si>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</si>
  <si>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</si>
  <si>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</si>
  <si>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</si>
  <si>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</si>
  <si>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</si>
  <si>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</si>
  <si>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</si>
  <si>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</si>
  <si>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</si>
  <si>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</si>
  <si>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</si>
  <si>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</si>
  <si>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</si>
  <si>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</si>
  <si>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</si>
  <si>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</si>
  <si>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</si>
  <si>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</si>
  <si>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</si>
  <si>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</si>
  <si>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</si>
  <si>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</si>
  <si>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</si>
  <si>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</si>
  <si>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</si>
  <si>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</si>
  <si>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</si>
  <si>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</si>
  <si>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</si>
  <si>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</si>
  <si>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</si>
  <si>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</si>
  <si>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</si>
  <si>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</si>
  <si>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</si>
  <si>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</si>
  <si>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</si>
  <si>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</si>
  <si>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</si>
  <si>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</si>
  <si>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</si>
  <si>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</si>
  <si>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</si>
  <si>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</si>
  <si>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</si>
  <si>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</si>
  <si>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</si>
  <si>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</si>
  <si>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</si>
  <si>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</si>
  <si>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</si>
  <si>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</si>
  <si>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</si>
  <si>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</si>
  <si>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</si>
  <si>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</si>
  <si>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</si>
  <si>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</si>
  <si>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</si>
  <si>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</si>
  <si>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</si>
  <si>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</si>
  <si>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</si>
  <si>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</si>
  <si>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</si>
  <si>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</si>
  <si>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</si>
  <si>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</si>
  <si>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</si>
  <si>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</si>
  <si>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</si>
  <si>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</si>
  <si>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</si>
  <si>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</si>
  <si>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</si>
  <si>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</si>
  <si>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</si>
  <si>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</si>
  <si>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</si>
  <si>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</si>
  <si>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</si>
  <si>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</si>
  <si>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</si>
  <si>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</si>
  <si>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</si>
  <si>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</si>
  <si>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</si>
  <si>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</si>
  <si>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</si>
  <si>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</si>
  <si>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</si>
  <si>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</si>
  <si>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</si>
  <si>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</si>
  <si>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</si>
  <si>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</si>
  <si>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</si>
  <si>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</si>
  <si>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</si>
  <si>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</si>
  <si>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</si>
  <si>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</si>
  <si>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</si>
  <si>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</si>
  <si>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</si>
  <si>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</si>
  <si>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</si>
  <si>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</si>
  <si>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</si>
  <si>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</si>
  <si>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</si>
  <si>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</si>
  <si>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</si>
  <si>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</si>
  <si>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</si>
  <si>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</si>
  <si>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</si>
  <si>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</si>
  <si>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</si>
  <si>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</si>
  <si>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</si>
  <si>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</si>
  <si>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</si>
  <si>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</si>
  <si>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</si>
  <si>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</si>
  <si>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</si>
  <si>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</si>
  <si>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</si>
  <si>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</si>
  <si>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</si>
  <si>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</si>
  <si>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</si>
  <si>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</si>
  <si>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</si>
  <si>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</si>
  <si>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</si>
  <si>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</si>
  <si>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</si>
  <si>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</si>
  <si>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</si>
  <si>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</si>
  <si>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</si>
  <si>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</si>
  <si>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</si>
  <si>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</si>
  <si>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</si>
  <si>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</si>
  <si>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</si>
  <si>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</si>
  <si>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</si>
  <si>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</si>
  <si>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</si>
  <si>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</si>
  <si>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</si>
  <si>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</si>
  <si>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</si>
  <si>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</si>
  <si>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</si>
  <si>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</si>
  <si>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</si>
  <si>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</si>
  <si>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</si>
  <si>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</si>
  <si>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</si>
  <si>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</si>
  <si>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</si>
  <si>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</si>
  <si>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</si>
  <si>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</si>
  <si>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</si>
  <si>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</si>
  <si>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</si>
  <si>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</si>
  <si>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</si>
  <si>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</si>
  <si>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</si>
  <si>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</si>
  <si>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</si>
  <si>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</si>
  <si>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</si>
  <si>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</si>
  <si>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</si>
  <si>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</si>
  <si>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</si>
  <si>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</si>
  <si>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</si>
  <si>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</si>
  <si>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</si>
  <si>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</si>
  <si>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</si>
  <si>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</si>
  <si>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</si>
  <si>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</si>
  <si>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</si>
  <si>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</si>
  <si>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</si>
  <si>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</si>
  <si>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</si>
  <si>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</si>
  <si>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</si>
  <si>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</si>
  <si>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</si>
  <si>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</si>
  <si>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</si>
  <si>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</si>
  <si>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</si>
  <si>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</si>
  <si>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</si>
  <si>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</si>
  <si>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</si>
  <si>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</si>
  <si>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</si>
  <si>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</si>
  <si>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</si>
  <si>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</si>
  <si>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</si>
  <si>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</si>
  <si>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</si>
  <si>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</si>
  <si>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</si>
  <si>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</si>
  <si>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</si>
  <si>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</si>
  <si>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</si>
  <si>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</si>
  <si>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</si>
  <si>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</si>
  <si>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</si>
  <si>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</si>
  <si>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</si>
  <si>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</si>
  <si>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</si>
  <si>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</si>
  <si>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</si>
  <si>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</si>
  <si>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</si>
  <si>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</si>
  <si>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</si>
  <si>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</si>
  <si>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</si>
  <si>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</si>
  <si>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</si>
  <si>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</si>
  <si>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</si>
  <si>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</si>
  <si>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</si>
  <si>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</si>
  <si>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</si>
  <si>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</si>
  <si>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</si>
  <si>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</si>
  <si>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</si>
  <si>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</si>
  <si>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</si>
  <si>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</si>
  <si>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</si>
  <si>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</si>
  <si>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</si>
  <si>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</si>
  <si>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</si>
  <si>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</si>
  <si>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</si>
  <si>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</si>
  <si>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</si>
  <si>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</si>
  <si>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</si>
  <si>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</si>
  <si>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</si>
  <si>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</si>
  <si>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</si>
  <si>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</si>
  <si>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</si>
  <si>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</si>
  <si>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</si>
  <si>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</si>
  <si>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</si>
  <si>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</si>
  <si>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</si>
  <si>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</si>
  <si>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</si>
  <si>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</si>
  <si>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</si>
  <si>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</si>
  <si>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</si>
  <si>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</si>
  <si>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</si>
  <si>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</si>
  <si>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</si>
  <si>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</si>
  <si>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</si>
  <si>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</si>
  <si>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</si>
  <si>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</si>
  <si>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</si>
  <si>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</si>
  <si>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</si>
  <si>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</si>
  <si>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</si>
  <si>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</si>
  <si>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</si>
  <si>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</si>
  <si>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</si>
  <si>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</si>
  <si>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</si>
  <si>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</si>
  <si>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</si>
  <si>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</si>
  <si>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</si>
  <si>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</si>
  <si>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</si>
  <si>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</si>
  <si>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</si>
  <si>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</si>
  <si>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</si>
  <si>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</si>
  <si>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</si>
  <si>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</si>
  <si>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</si>
  <si>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</si>
  <si>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</si>
  <si>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</si>
  <si>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</si>
  <si>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</si>
  <si>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</si>
  <si>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</si>
  <si>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</si>
  <si>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</si>
  <si>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</si>
  <si>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</si>
  <si>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</si>
  <si>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</si>
  <si>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</si>
  <si>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</si>
  <si>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</si>
  <si>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</si>
  <si>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</si>
  <si>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</si>
  <si>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</si>
  <si>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</si>
  <si>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</si>
  <si>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</si>
  <si>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</si>
  <si>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</si>
  <si>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</si>
  <si>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</si>
  <si>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</si>
  <si>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</si>
  <si>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</si>
  <si>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</si>
  <si>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</si>
  <si>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</si>
  <si>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</si>
  <si>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</si>
  <si>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</si>
  <si>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</si>
  <si>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</si>
  <si>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</si>
  <si>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</si>
  <si>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</si>
  <si>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</si>
  <si>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</si>
  <si>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</si>
  <si>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</si>
  <si>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</si>
  <si>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</si>
  <si>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</si>
  <si>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</si>
  <si>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</si>
  <si>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</si>
  <si>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</si>
  <si>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</si>
  <si>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</si>
  <si>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</si>
  <si>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</si>
  <si>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</si>
  <si>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</si>
  <si>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</si>
  <si>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</si>
  <si>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</si>
  <si>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</si>
  <si>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</si>
  <si>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</si>
  <si>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</si>
  <si>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</si>
  <si>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</si>
  <si>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</si>
  <si>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</si>
  <si>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</si>
  <si>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</si>
  <si>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</si>
  <si>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</si>
  <si>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</si>
  <si>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</si>
  <si>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</si>
  <si>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</si>
  <si>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</si>
  <si>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</si>
  <si>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</si>
  <si>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</si>
  <si>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</si>
  <si>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</si>
  <si>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</si>
  <si>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</si>
  <si>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</si>
  <si>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</si>
  <si>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</si>
  <si>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</si>
  <si>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</si>
  <si>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</si>
  <si>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</si>
  <si>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</si>
  <si>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</si>
  <si>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</si>
  <si>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</si>
  <si>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</si>
  <si>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</si>
  <si>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</si>
  <si>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</si>
  <si>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</si>
  <si>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</si>
  <si>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</si>
  <si>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</si>
  <si>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</si>
  <si>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</si>
  <si>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</si>
  <si>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</si>
  <si>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</si>
  <si>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</si>
  <si>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</si>
  <si>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</si>
  <si>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</si>
  <si>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</si>
  <si>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</si>
  <si>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</si>
  <si>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</si>
  <si>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</si>
  <si>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</si>
  <si>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</si>
  <si>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</si>
  <si>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</si>
  <si>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</si>
  <si>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</si>
  <si>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</si>
  <si>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</si>
  <si>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</si>
  <si>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</si>
  <si>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</si>
  <si>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</si>
  <si>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</si>
  <si>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</si>
  <si>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</si>
  <si>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</si>
  <si>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</si>
  <si>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</si>
  <si>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</si>
  <si>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</si>
  <si>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</si>
  <si>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</si>
  <si>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</si>
  <si>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</si>
  <si>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</si>
  <si>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</si>
  <si>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</si>
  <si>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</si>
  <si>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</si>
  <si>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</si>
  <si>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</si>
  <si>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</si>
  <si>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</si>
  <si>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</si>
  <si>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</si>
  <si>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</si>
  <si>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</si>
  <si>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</si>
  <si>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</si>
  <si>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</si>
  <si>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</si>
  <si>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</si>
  <si>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</si>
  <si>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</si>
  <si>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</si>
  <si>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</si>
  <si>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</si>
  <si>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</si>
  <si>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</si>
  <si>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</si>
  <si>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</si>
  <si>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</si>
  <si>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</si>
  <si>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</si>
  <si>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</si>
  <si>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</si>
  <si>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</si>
  <si>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</si>
  <si>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</si>
  <si>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</si>
  <si>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</si>
  <si>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</si>
  <si>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</si>
  <si>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</si>
  <si>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</si>
  <si>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</si>
  <si>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</si>
  <si>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</si>
  <si>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</si>
  <si>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</si>
  <si>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</si>
  <si>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</si>
  <si>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</si>
  <si>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</si>
  <si>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</si>
  <si>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</si>
  <si>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</si>
  <si>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</si>
  <si>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</si>
  <si>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</si>
  <si>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</si>
  <si>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</si>
  <si>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</si>
  <si>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</si>
  <si>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</si>
  <si>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</si>
  <si>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</si>
  <si>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</si>
  <si>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</si>
  <si>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</si>
  <si>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</si>
  <si>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</si>
  <si>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</si>
  <si>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</si>
  <si>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</si>
  <si>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</si>
  <si>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</si>
  <si>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</si>
  <si>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</si>
  <si>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</si>
  <si>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</si>
  <si>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</si>
  <si>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</si>
  <si>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</si>
  <si>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</si>
  <si>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</si>
  <si>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</si>
  <si>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</si>
  <si>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</si>
  <si>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</si>
  <si>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</si>
  <si>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</si>
  <si>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</si>
  <si>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</si>
  <si>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</si>
  <si>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</si>
  <si>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</si>
  <si>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</si>
  <si>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</si>
  <si>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</si>
  <si>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</si>
  <si>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</si>
  <si>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</si>
  <si>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</si>
  <si>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</si>
  <si>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</si>
  <si>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</si>
  <si>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</si>
  <si>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</si>
  <si>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</si>
  <si>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</si>
  <si>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</si>
  <si>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</si>
  <si>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</si>
  <si>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</si>
  <si>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</si>
  <si>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</si>
  <si>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</si>
  <si>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</si>
  <si>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</si>
  <si>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</si>
  <si>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</si>
  <si>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</si>
  <si>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</si>
  <si>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</si>
  <si>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</si>
  <si>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</si>
  <si>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</si>
  <si>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</si>
  <si>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</si>
  <si>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</si>
  <si>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</si>
  <si>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</si>
  <si>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</si>
  <si>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</si>
  <si>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</si>
  <si>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</si>
  <si>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</si>
  <si>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</si>
  <si>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</si>
  <si>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</si>
  <si>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</si>
  <si>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</si>
  <si>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</si>
  <si>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</si>
  <si>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</si>
  <si>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</si>
  <si>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</si>
  <si>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</si>
  <si>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</si>
  <si>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</si>
  <si>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</si>
  <si>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</si>
  <si>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</si>
  <si>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</si>
  <si>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</si>
  <si>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</si>
  <si>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</si>
  <si>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</si>
  <si>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</si>
  <si>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</si>
  <si>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</si>
  <si>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</si>
  <si>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</si>
  <si>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</si>
  <si>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</si>
  <si>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</si>
  <si>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</si>
  <si>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</si>
  <si>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</si>
  <si>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</si>
  <si>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</si>
  <si>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</si>
  <si>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</si>
  <si>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</si>
  <si>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</si>
  <si>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</si>
  <si>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</si>
  <si>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</si>
  <si>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</si>
  <si>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</si>
  <si>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</si>
  <si>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</si>
  <si>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</si>
  <si>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</si>
  <si>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</si>
  <si>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</si>
  <si>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</si>
  <si>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</si>
  <si>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</si>
  <si>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</si>
  <si>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</si>
  <si>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</si>
  <si>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</si>
  <si>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</si>
  <si>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</si>
  <si>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</si>
  <si>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</si>
  <si>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</si>
  <si>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</si>
  <si>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</si>
  <si>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</si>
  <si>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</si>
  <si>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</si>
  <si>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</si>
  <si>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</si>
  <si>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</si>
  <si>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</si>
  <si>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</si>
  <si>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</si>
  <si>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</si>
  <si>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</si>
  <si>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</si>
  <si>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</si>
  <si>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</si>
  <si>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</si>
  <si>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</si>
  <si>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</si>
  <si>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</si>
  <si>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</si>
  <si>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</si>
  <si>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</si>
  <si>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</si>
  <si>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</si>
  <si>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</si>
  <si>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</si>
  <si>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</si>
  <si>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</si>
  <si>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</si>
  <si>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</si>
  <si>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</si>
  <si>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</si>
  <si>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</si>
  <si>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</si>
  <si>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</si>
  <si>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</si>
  <si>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</si>
  <si>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</si>
  <si>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</si>
  <si>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</si>
  <si>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</si>
  <si>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</si>
  <si>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</si>
  <si>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</si>
  <si>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</si>
  <si>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</si>
  <si>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</si>
  <si>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</si>
  <si>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</si>
  <si>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</si>
  <si>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</si>
  <si>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</si>
  <si>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</si>
  <si>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</si>
  <si>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</si>
  <si>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</si>
  <si>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</si>
  <si>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</si>
  <si>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</si>
  <si>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</si>
  <si>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</si>
  <si>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</si>
  <si>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</si>
  <si>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</si>
  <si>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</si>
  <si>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</si>
  <si>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</si>
  <si>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</si>
  <si>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</si>
  <si>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</si>
  <si>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</si>
  <si>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</si>
  <si>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</si>
  <si>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</si>
  <si>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</si>
  <si>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</si>
  <si>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</si>
  <si>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</si>
  <si>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</si>
  <si>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</si>
  <si>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</si>
  <si>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</si>
  <si>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</si>
  <si>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</si>
  <si>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</si>
  <si>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</si>
  <si>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</si>
  <si>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</si>
  <si>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</si>
  <si>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</si>
  <si>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</si>
  <si>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</si>
  <si>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</si>
  <si>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</si>
  <si>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</si>
  <si>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</si>
  <si>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</si>
  <si>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</si>
  <si>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</si>
  <si>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</si>
  <si>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</si>
  <si>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</si>
  <si>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</si>
  <si>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</si>
  <si>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</si>
  <si>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</si>
  <si>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</si>
  <si>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</si>
  <si>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</si>
  <si>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</si>
  <si>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</si>
  <si>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</si>
  <si>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</si>
  <si>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</si>
  <si>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</si>
  <si>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</si>
  <si>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</si>
  <si>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</si>
  <si>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</si>
  <si>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</si>
  <si>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</si>
  <si>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</si>
  <si>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</si>
  <si>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</si>
  <si>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</si>
  <si>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</si>
  <si>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</si>
  <si>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</si>
  <si>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</si>
  <si>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</si>
  <si>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</si>
  <si>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</si>
  <si>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</si>
  <si>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</si>
  <si>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</si>
  <si>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</si>
  <si>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</si>
  <si>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</si>
  <si>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</si>
  <si>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</si>
  <si>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</si>
  <si>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</si>
  <si>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</si>
  <si>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</si>
  <si>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</si>
  <si>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</si>
  <si>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</si>
  <si>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</si>
  <si>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</si>
  <si>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</si>
  <si>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</si>
  <si>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</si>
  <si>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</si>
  <si>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</si>
  <si>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</si>
  <si>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</si>
  <si>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</si>
  <si>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</si>
  <si>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</si>
  <si>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</si>
  <si>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</si>
  <si>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</si>
  <si>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</si>
  <si>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</si>
  <si>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</si>
  <si>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</si>
  <si>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</si>
  <si>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</si>
  <si>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</si>
  <si>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</si>
  <si>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</si>
  <si>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</si>
  <si>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</si>
  <si>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</si>
  <si>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</si>
  <si>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</si>
  <si>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</si>
  <si>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</si>
  <si>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</si>
  <si>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</si>
  <si>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</si>
  <si>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</si>
  <si>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</si>
  <si>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</si>
  <si>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</si>
  <si>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</si>
  <si>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</si>
  <si>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</si>
  <si>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</si>
  <si>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</si>
  <si>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</si>
  <si>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</si>
  <si>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</si>
  <si>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</si>
  <si>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</si>
  <si>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</si>
  <si>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</si>
  <si>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</si>
  <si>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</si>
  <si>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</si>
  <si>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</si>
  <si>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</si>
  <si>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</si>
  <si>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</si>
  <si>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</si>
  <si>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</si>
  <si>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</si>
  <si>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</si>
  <si>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</si>
  <si>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</si>
  <si>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</si>
  <si>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</si>
  <si>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</si>
  <si>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</si>
  <si>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</si>
  <si>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</si>
  <si>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</si>
  <si>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</si>
  <si>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</si>
  <si>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</si>
  <si>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</si>
  <si>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</si>
  <si>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</si>
  <si>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</si>
  <si>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</si>
  <si>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</si>
  <si>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</si>
  <si>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</si>
  <si>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</si>
  <si>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</si>
  <si>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</si>
  <si>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</si>
  <si>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</si>
  <si>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</si>
  <si>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</si>
  <si>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</si>
  <si>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</si>
  <si>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</si>
  <si>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</si>
  <si>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</si>
  <si>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</si>
  <si>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</si>
  <si>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</si>
  <si>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</si>
  <si>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</si>
  <si>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</si>
  <si>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</si>
  <si>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</si>
  <si>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</si>
  <si>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</si>
  <si>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</si>
  <si>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</si>
  <si>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</si>
  <si>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</si>
  <si>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</si>
  <si>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</si>
  <si>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</si>
  <si>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</si>
  <si>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</si>
  <si>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</si>
  <si>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</si>
  <si>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</si>
  <si>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</si>
  <si>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</si>
  <si>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</si>
  <si>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</si>
  <si>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</si>
  <si>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</si>
  <si>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</si>
  <si>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</si>
  <si>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</si>
  <si>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</si>
  <si>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</si>
  <si>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</si>
  <si>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</si>
  <si>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</si>
  <si>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</si>
  <si>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</si>
  <si>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</si>
  <si>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</si>
  <si>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</si>
  <si>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</si>
  <si>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</si>
  <si>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</si>
  <si>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</si>
  <si>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</si>
  <si>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</si>
  <si>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</si>
  <si>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</si>
  <si>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</si>
  <si>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</si>
  <si>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</si>
  <si>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</si>
  <si>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</si>
  <si>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</si>
  <si>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</si>
  <si>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</si>
  <si>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</si>
  <si>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</si>
  <si>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</si>
  <si>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</si>
  <si>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</si>
  <si>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</si>
  <si>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</si>
  <si>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</si>
  <si>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</si>
  <si>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</si>
  <si>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</si>
  <si>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</si>
  <si>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</si>
  <si>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</si>
  <si>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</si>
  <si>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</si>
  <si>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</si>
  <si>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</si>
  <si>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</si>
  <si>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</si>
  <si>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</si>
  <si>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</si>
  <si>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</si>
  <si>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</si>
  <si>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</si>
  <si>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</si>
  <si>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</si>
  <si>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</si>
  <si>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</si>
  <si>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</si>
  <si>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</si>
  <si>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</si>
  <si>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</si>
  <si>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</si>
  <si>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</si>
  <si>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</si>
  <si>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</si>
  <si>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</si>
  <si>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</si>
  <si>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</si>
  <si>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</si>
  <si>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</si>
  <si>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</si>
  <si>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</si>
  <si>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</si>
  <si>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</si>
  <si>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</si>
  <si>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</si>
  <si>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</si>
  <si>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</si>
  <si>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</si>
  <si>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</si>
  <si>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</si>
  <si>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</si>
  <si>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</si>
  <si>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</si>
  <si>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</si>
  <si>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</si>
  <si>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</si>
  <si>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</si>
  <si>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</si>
  <si>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</si>
  <si>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</si>
  <si>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</si>
  <si>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</si>
  <si>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</si>
  <si>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</si>
  <si>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</si>
  <si>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</si>
  <si>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</si>
  <si>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</si>
  <si>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</si>
  <si>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</si>
  <si>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</si>
  <si>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</si>
  <si>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</si>
  <si>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</si>
  <si>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</si>
  <si>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</si>
  <si>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</si>
  <si>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</si>
  <si>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</si>
  <si>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</si>
  <si>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</si>
  <si>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</si>
  <si>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</si>
  <si>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</si>
  <si>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</si>
  <si>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</si>
  <si>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</si>
  <si>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</si>
  <si>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</si>
  <si>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</si>
  <si>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</si>
  <si>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</si>
  <si>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</si>
  <si>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</si>
  <si>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</si>
  <si>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</si>
  <si>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</si>
  <si>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</si>
  <si>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</si>
  <si>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</si>
  <si>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</si>
  <si>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</si>
  <si>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</si>
  <si>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</si>
  <si>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</si>
  <si>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</si>
  <si>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</si>
  <si>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</si>
  <si>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</si>
  <si>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</si>
  <si>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</si>
  <si>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</si>
  <si>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</si>
  <si>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</si>
  <si>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</si>
  <si>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</si>
  <si>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</si>
  <si>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</si>
  <si>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</si>
  <si>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</si>
  <si>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</si>
  <si>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</si>
  <si>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</si>
  <si>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</si>
  <si>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</si>
  <si>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</si>
  <si>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</si>
  <si>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</si>
  <si>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</si>
  <si>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</si>
  <si>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</si>
  <si>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</si>
  <si>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</si>
  <si>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</si>
  <si>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</si>
  <si>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</si>
  <si>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</si>
  <si>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</si>
  <si>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</si>
  <si>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</si>
  <si>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</si>
  <si>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</si>
  <si>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</si>
  <si>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</si>
  <si>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</si>
  <si>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</si>
  <si>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</si>
  <si>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</si>
  <si>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</si>
  <si>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</si>
  <si>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</si>
  <si>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</si>
  <si>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</si>
  <si>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</si>
  <si>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</si>
  <si>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</si>
  <si>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</si>
  <si>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</si>
  <si>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</si>
  <si>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</si>
  <si>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</si>
  <si>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</si>
  <si>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</si>
  <si>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</si>
  <si>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</si>
  <si>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</si>
  <si>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</si>
  <si>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</si>
  <si>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</si>
  <si>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</si>
  <si>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</si>
  <si>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</si>
  <si>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</si>
  <si>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</si>
  <si>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</si>
  <si>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</si>
  <si>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</si>
  <si>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</si>
  <si>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</si>
  <si>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</si>
  <si>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</si>
  <si>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</si>
  <si>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</si>
  <si>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</si>
  <si>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</si>
  <si>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</si>
  <si>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</si>
  <si>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</si>
  <si>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</si>
  <si>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</si>
  <si>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</si>
  <si>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</si>
  <si>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</si>
  <si>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</si>
  <si>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</si>
  <si>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</si>
  <si>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</si>
  <si>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</si>
  <si>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</si>
  <si>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</si>
  <si>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</si>
  <si>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</si>
  <si>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</si>
  <si>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</si>
  <si>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</si>
  <si>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</si>
  <si>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</si>
  <si>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</si>
  <si>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</si>
  <si>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</si>
  <si>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</si>
  <si>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</si>
  <si>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</si>
  <si>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</si>
  <si>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</si>
  <si>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</si>
  <si>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</si>
  <si>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</si>
  <si>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</si>
  <si>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</si>
  <si>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</si>
  <si>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</si>
  <si>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</si>
  <si>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</si>
  <si>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</si>
  <si>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</si>
  <si>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</si>
  <si>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</si>
  <si>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</si>
  <si>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</si>
  <si>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</si>
  <si>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</si>
  <si>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</si>
  <si>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</si>
  <si>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</si>
  <si>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</si>
  <si>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</si>
  <si>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</si>
  <si>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</si>
  <si>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</si>
  <si>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</si>
  <si>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</si>
  <si>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</si>
  <si>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</si>
  <si>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</si>
  <si>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</si>
  <si>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</si>
  <si>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</si>
  <si>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</si>
  <si>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</si>
  <si>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</si>
  <si>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</si>
  <si>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</si>
  <si>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</si>
  <si>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</si>
  <si>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</si>
  <si>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</si>
  <si>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</si>
  <si>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</si>
  <si>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</si>
  <si>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</si>
  <si>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</si>
  <si>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</si>
  <si>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</si>
  <si>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</si>
  <si>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</si>
  <si>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</si>
  <si>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</si>
  <si>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</si>
  <si>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</si>
  <si>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</si>
  <si>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</si>
  <si>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</si>
  <si>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</si>
  <si>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</si>
  <si>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</si>
  <si>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</si>
  <si>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</si>
  <si>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</si>
  <si>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</si>
  <si>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</si>
  <si>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</si>
  <si>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</si>
  <si>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</si>
  <si>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</si>
  <si>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</si>
  <si>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</si>
  <si>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</si>
  <si>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</si>
  <si>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</si>
  <si>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</si>
  <si>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</si>
  <si>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</si>
  <si>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</si>
  <si>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</si>
  <si>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</si>
  <si>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</si>
  <si>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</si>
  <si>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</si>
  <si>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</si>
  <si>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</si>
  <si>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</si>
  <si>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</si>
  <si>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</si>
  <si>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</si>
  <si>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</si>
  <si>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</si>
  <si>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</si>
  <si>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</si>
  <si>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</si>
  <si>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</si>
  <si>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</si>
  <si>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</si>
  <si>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</si>
  <si>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</si>
  <si>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</si>
  <si>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</si>
  <si>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</si>
  <si>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</si>
  <si>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</si>
  <si>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</si>
  <si>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</si>
  <si>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</si>
  <si>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</si>
  <si>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</si>
  <si>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</si>
  <si>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</si>
  <si>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</si>
  <si>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</si>
  <si>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</si>
  <si>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</si>
  <si>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</si>
  <si>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</si>
  <si>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</si>
  <si>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</si>
  <si>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</si>
  <si>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</si>
  <si>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</si>
  <si>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</si>
  <si>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</si>
  <si>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</si>
  <si>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</si>
  <si>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</si>
  <si>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</si>
  <si>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</si>
  <si>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</si>
  <si>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</si>
  <si>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</si>
  <si>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</si>
  <si>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</si>
  <si>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</si>
  <si>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</si>
  <si>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</si>
  <si>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</si>
  <si>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</si>
  <si>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</si>
  <si>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</si>
  <si>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</si>
  <si>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</si>
  <si>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</si>
  <si>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</si>
  <si>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</si>
  <si>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</si>
  <si>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</si>
  <si>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</si>
  <si>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</si>
  <si>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</si>
  <si>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</si>
  <si>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</si>
  <si>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</si>
  <si>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</si>
  <si>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</si>
  <si>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</si>
  <si>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</si>
  <si>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</si>
  <si>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</si>
  <si>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</si>
  <si>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</si>
  <si>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</si>
  <si>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</si>
  <si>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</si>
  <si>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</si>
  <si>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</si>
  <si>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</si>
  <si>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</si>
  <si>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</si>
  <si>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</si>
  <si>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</si>
  <si>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</si>
  <si>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</si>
  <si>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</si>
  <si>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</si>
  <si>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</si>
  <si>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</si>
  <si>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</si>
  <si>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</si>
  <si>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</si>
  <si>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</si>
  <si>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</si>
  <si>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</si>
  <si>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</si>
  <si>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</si>
  <si>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</si>
  <si>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</si>
  <si>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</si>
  <si>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</si>
  <si>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</si>
  <si>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</si>
  <si>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</si>
  <si>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</si>
  <si>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</si>
  <si>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</si>
  <si>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</si>
  <si>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</si>
  <si>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</si>
  <si>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</si>
  <si>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</si>
  <si>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</si>
  <si>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</si>
  <si>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</si>
  <si>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</si>
  <si>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</si>
  <si>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</si>
  <si>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</si>
  <si>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</si>
  <si>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</si>
  <si>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</si>
  <si>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</si>
  <si>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</si>
  <si>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</si>
  <si>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</si>
  <si>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</si>
  <si>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</si>
  <si>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</si>
  <si>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</si>
  <si>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</si>
  <si>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</si>
  <si>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</si>
  <si>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</si>
  <si>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</si>
  <si>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</si>
  <si>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</si>
  <si>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</si>
  <si>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</si>
  <si>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</si>
  <si>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</si>
  <si>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</si>
  <si>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</si>
  <si>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</si>
  <si>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</si>
  <si>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</si>
  <si>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</si>
  <si>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</si>
  <si>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</si>
  <si>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</si>
  <si>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</si>
  <si>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</si>
  <si>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</si>
  <si>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</si>
  <si>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</si>
  <si>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</si>
  <si>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</si>
  <si>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</si>
  <si>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</si>
  <si>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</si>
  <si>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</si>
  <si>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</si>
  <si>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</si>
  <si>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</si>
  <si>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</si>
  <si>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</si>
  <si>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</si>
  <si>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</si>
  <si>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</si>
  <si>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</si>
  <si>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</si>
  <si>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</si>
  <si>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</si>
  <si>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</si>
  <si>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</si>
  <si>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</si>
  <si>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</si>
  <si>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</si>
  <si>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</si>
  <si>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</si>
  <si>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</si>
  <si>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</si>
  <si>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</si>
  <si>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</si>
  <si>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</si>
  <si>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</si>
  <si>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</si>
  <si>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</si>
  <si>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</si>
  <si>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</si>
  <si>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</si>
  <si>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</si>
  <si>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</si>
  <si>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</si>
  <si>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</si>
  <si>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</si>
  <si>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</si>
  <si>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</si>
  <si>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</si>
  <si>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</si>
  <si>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</si>
  <si>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</si>
  <si>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</si>
  <si>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</si>
  <si>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</si>
  <si>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</si>
  <si>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</si>
  <si>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</si>
  <si>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</si>
  <si>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</si>
  <si>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</si>
  <si>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</si>
  <si>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</si>
  <si>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</si>
  <si>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</si>
  <si>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</si>
  <si>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</si>
  <si>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</si>
  <si>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</si>
  <si>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</si>
  <si>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</si>
  <si>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</si>
  <si>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</si>
  <si>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</si>
  <si>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</si>
  <si>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</si>
  <si>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</si>
  <si>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</si>
  <si>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</si>
  <si>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</si>
  <si>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</si>
  <si>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</si>
  <si>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</si>
  <si>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</si>
  <si>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</si>
  <si>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</si>
  <si>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</si>
  <si>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</si>
  <si>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</si>
  <si>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</si>
  <si>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</si>
  <si>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</si>
  <si>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</si>
  <si>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</si>
  <si>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</si>
  <si>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</si>
  <si>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</si>
  <si>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</si>
  <si>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</si>
  <si>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</si>
  <si>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</si>
  <si>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</si>
  <si>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</si>
  <si>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</si>
  <si>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</si>
  <si>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</si>
  <si>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</si>
  <si>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</si>
  <si>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</si>
  <si>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</si>
  <si>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</si>
  <si>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</si>
  <si>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</si>
  <si>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</si>
  <si>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</si>
  <si>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</si>
  <si>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</si>
  <si>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</si>
  <si>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</si>
  <si>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</si>
  <si>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</si>
  <si>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</si>
  <si>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</si>
  <si>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</si>
  <si>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</si>
  <si>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</si>
  <si>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</si>
  <si>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</si>
  <si>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</si>
  <si>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</si>
  <si>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</si>
  <si>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</si>
  <si>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</si>
  <si>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</si>
  <si>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</si>
  <si>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</si>
  <si>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</si>
  <si>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</si>
  <si>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</si>
  <si>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</si>
  <si>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</si>
  <si>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</si>
  <si>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</si>
  <si>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</si>
  <si>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</si>
  <si>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</si>
  <si>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</si>
  <si>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</si>
  <si>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</si>
  <si>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</si>
  <si>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</si>
  <si>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</si>
  <si>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</si>
  <si>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</si>
  <si>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</si>
  <si>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</si>
  <si>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</si>
  <si>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</si>
  <si>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</si>
  <si>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</si>
  <si>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</si>
  <si>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</si>
  <si>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</si>
  <si>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</si>
  <si>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</si>
  <si>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</si>
  <si>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</si>
  <si>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</si>
  <si>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</si>
  <si>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</si>
  <si>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</si>
  <si>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</si>
  <si>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</si>
  <si>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</si>
  <si>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</si>
  <si>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</si>
  <si>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</si>
  <si>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</si>
  <si>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</si>
  <si>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</si>
  <si>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</si>
  <si>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</si>
  <si>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</si>
  <si>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</si>
  <si>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</si>
  <si>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</si>
  <si>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</si>
  <si>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</si>
  <si>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</si>
  <si>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</si>
  <si>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</si>
  <si>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</si>
  <si>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</si>
  <si>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</si>
  <si>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</si>
  <si>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</si>
  <si>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</si>
  <si>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</si>
  <si>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</si>
  <si>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</si>
  <si>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</si>
  <si>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</si>
  <si>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</si>
  <si>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</si>
  <si>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</si>
  <si>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</si>
  <si>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</si>
  <si>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</si>
  <si>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</si>
  <si>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</si>
  <si>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</si>
  <si>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</si>
  <si>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</si>
  <si>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</si>
  <si>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</si>
  <si>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</si>
  <si>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</si>
  <si>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</si>
  <si>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</si>
  <si>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</si>
  <si>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</si>
  <si>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</si>
  <si>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</si>
  <si>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</si>
  <si>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</si>
  <si>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</si>
  <si>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</si>
  <si>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</si>
  <si>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</si>
  <si>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</si>
  <si>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</si>
  <si>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</si>
  <si>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</si>
  <si>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</si>
  <si>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</si>
  <si>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</si>
  <si>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</si>
  <si>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</si>
  <si>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</si>
  <si>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</si>
  <si>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</si>
  <si>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</si>
  <si>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</si>
  <si>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</si>
  <si>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</si>
  <si>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</si>
  <si>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</si>
  <si>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</si>
  <si>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</si>
  <si>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</si>
  <si>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</si>
  <si>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</si>
  <si>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</si>
  <si>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</si>
  <si>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</si>
  <si>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</si>
  <si>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</si>
  <si>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</si>
  <si>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</si>
  <si>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</si>
  <si>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</si>
  <si>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</si>
  <si>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</si>
  <si>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</si>
  <si>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</si>
  <si>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</si>
  <si>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</si>
  <si>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</si>
  <si>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</si>
  <si>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</si>
  <si>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</si>
  <si>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</si>
  <si>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</si>
  <si>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</si>
  <si>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</si>
  <si>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</si>
  <si>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</si>
  <si>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</si>
  <si>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</si>
  <si>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</si>
  <si>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</si>
  <si>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</si>
  <si>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</si>
  <si>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</si>
  <si>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</si>
  <si>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</si>
  <si>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</si>
  <si>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</si>
  <si>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</si>
  <si>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</si>
  <si>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</si>
  <si>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</si>
  <si>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</si>
  <si>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</si>
  <si>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</si>
  <si>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</si>
  <si>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</si>
  <si>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</si>
  <si>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</si>
  <si>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</si>
  <si>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</si>
  <si>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</si>
  <si>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</si>
  <si>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</si>
  <si>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</si>
  <si>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</si>
  <si>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</si>
  <si>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</si>
  <si>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</si>
  <si>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</si>
  <si>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</si>
  <si>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</si>
  <si>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</si>
  <si>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</si>
  <si>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</si>
  <si>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</si>
  <si>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</si>
  <si>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</si>
  <si>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</si>
  <si>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</si>
  <si>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</si>
  <si>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</si>
  <si>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</si>
  <si>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</si>
  <si>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</si>
  <si>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</si>
  <si>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</si>
  <si>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</si>
  <si>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</si>
  <si>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</si>
  <si>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</si>
  <si>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</si>
  <si>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</si>
  <si>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</si>
  <si>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</si>
  <si>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</si>
  <si>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</si>
  <si>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</si>
  <si>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</si>
  <si>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</si>
  <si>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</si>
  <si>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</si>
  <si>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</si>
  <si>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</si>
  <si>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</si>
  <si>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</si>
  <si>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</si>
  <si>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</si>
  <si>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</si>
  <si>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</si>
  <si>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</si>
  <si>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</si>
  <si>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</si>
  <si>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</si>
  <si>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</si>
  <si>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</si>
  <si>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</si>
  <si>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</si>
  <si>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</si>
  <si>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</si>
  <si>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</si>
  <si>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</si>
  <si>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</si>
  <si>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</si>
  <si>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</si>
  <si>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</si>
  <si>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</si>
  <si>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</si>
  <si>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</si>
  <si>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</si>
  <si>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</si>
  <si>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</si>
  <si>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</si>
  <si>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</si>
  <si>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</si>
  <si>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</si>
  <si>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</si>
  <si>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</si>
  <si>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</si>
  <si>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</si>
  <si>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</si>
  <si>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</si>
  <si>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</si>
  <si>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</si>
  <si>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</si>
  <si>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</si>
  <si>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</si>
  <si>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</si>
  <si>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</si>
  <si>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</si>
  <si>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</si>
  <si>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</si>
  <si>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</si>
  <si>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</si>
  <si>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</si>
  <si>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</si>
  <si>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</si>
  <si>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</si>
  <si>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</si>
  <si>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</si>
  <si>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</si>
  <si>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</si>
  <si>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</si>
  <si>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</si>
  <si>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</si>
  <si>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</si>
  <si>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</si>
  <si>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</si>
  <si>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</si>
  <si>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</si>
  <si>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</si>
  <si>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</si>
  <si>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</si>
  <si>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</si>
  <si>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</si>
  <si>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</si>
  <si>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</si>
  <si>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</si>
  <si>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</si>
  <si>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</si>
  <si>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</si>
  <si>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</si>
  <si>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</si>
  <si>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</si>
  <si>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</si>
  <si>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</si>
  <si>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</si>
  <si>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</si>
  <si>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</si>
  <si>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</si>
  <si>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</si>
  <si>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</si>
  <si>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</si>
  <si>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</si>
  <si>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</si>
  <si>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</si>
  <si>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</si>
  <si>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</si>
  <si>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</si>
  <si>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</si>
  <si>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</si>
  <si>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</si>
  <si>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</si>
  <si>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</si>
  <si>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</si>
  <si>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</si>
  <si>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</si>
  <si>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</si>
  <si>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</si>
  <si>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</si>
  <si>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</si>
  <si>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</si>
  <si>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</si>
  <si>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</si>
  <si>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</si>
  <si>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</si>
  <si>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</si>
  <si>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</si>
  <si>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</si>
  <si>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</si>
  <si>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</si>
  <si>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</si>
  <si>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</si>
  <si>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</si>
  <si>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</si>
  <si>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</si>
  <si>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</si>
  <si>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</si>
  <si>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</si>
  <si>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</si>
  <si>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</si>
  <si>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</si>
  <si>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</si>
  <si>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</si>
  <si>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</si>
  <si>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</si>
  <si>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</si>
  <si>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</si>
  <si>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</si>
  <si>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</si>
  <si>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</si>
  <si>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</si>
  <si>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</si>
  <si>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</si>
  <si>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</si>
  <si>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</si>
  <si>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</si>
  <si>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</si>
  <si>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</si>
  <si>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</si>
  <si>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</si>
  <si>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</si>
  <si>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</si>
  <si>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</si>
  <si>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</si>
  <si>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</si>
  <si>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</si>
  <si>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</si>
  <si>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</si>
  <si>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</si>
  <si>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</si>
  <si>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</si>
  <si>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</si>
  <si>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</si>
  <si>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</si>
  <si>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</si>
  <si>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</si>
  <si>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</si>
  <si>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</si>
  <si>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</si>
  <si>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</si>
  <si>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</si>
  <si>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</si>
  <si>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</si>
  <si>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</si>
  <si>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</si>
  <si>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</si>
  <si>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</si>
  <si>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</si>
  <si>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</si>
  <si>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</si>
  <si>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</si>
  <si>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</si>
  <si>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</si>
  <si>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</si>
  <si>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</si>
  <si>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</si>
  <si>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</si>
  <si>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</si>
  <si>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</si>
  <si>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</si>
  <si>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</si>
  <si>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</si>
  <si>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</si>
  <si>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</si>
  <si>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</si>
  <si>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</si>
  <si>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</si>
  <si>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</si>
  <si>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</si>
  <si>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</si>
  <si>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</si>
  <si>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</si>
  <si>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</si>
  <si>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</si>
  <si>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</si>
  <si>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</si>
  <si>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</si>
  <si>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</si>
  <si>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</si>
  <si>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</si>
  <si>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</si>
  <si>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</si>
  <si>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</si>
  <si>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</si>
  <si>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</si>
  <si>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</si>
  <si>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</si>
  <si>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</si>
  <si>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</si>
  <si>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</si>
  <si>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</si>
  <si>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</si>
  <si>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</si>
  <si>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</si>
  <si>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</si>
  <si>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</si>
  <si>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</si>
  <si>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</si>
  <si>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</si>
  <si>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</si>
  <si>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</si>
  <si>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</si>
  <si>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</si>
  <si>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</si>
  <si>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</si>
  <si>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</si>
  <si>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</si>
  <si>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</si>
  <si>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</si>
  <si>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</si>
  <si>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</si>
  <si>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</si>
  <si>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</si>
  <si>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</si>
  <si>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</si>
  <si>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</si>
  <si>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</si>
  <si>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</si>
  <si>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</si>
  <si>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</si>
  <si>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</si>
  <si>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</si>
  <si>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</si>
  <si>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</si>
  <si>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</si>
  <si>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</si>
  <si>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</si>
  <si>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</si>
  <si>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</si>
  <si>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</si>
  <si>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</si>
  <si>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</si>
  <si>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</si>
  <si>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</si>
  <si>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</si>
  <si>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</si>
  <si>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</si>
  <si>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</si>
  <si>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</si>
  <si>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</si>
  <si>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</si>
  <si>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</si>
  <si>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</si>
  <si>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</si>
  <si>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</si>
  <si>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</si>
  <si>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</si>
  <si>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</si>
  <si>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</si>
  <si>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</si>
  <si>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</si>
  <si>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</si>
  <si>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</si>
  <si>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</si>
  <si>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</si>
  <si>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</si>
  <si>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</si>
  <si>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</si>
  <si>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</si>
  <si>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</si>
  <si>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</si>
  <si>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</si>
  <si>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</si>
  <si>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</si>
  <si>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</si>
  <si>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</si>
  <si>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</si>
  <si>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</si>
  <si>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</si>
  <si>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</si>
  <si>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</si>
  <si>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</si>
  <si>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</si>
  <si>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</si>
  <si>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</si>
  <si>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</si>
  <si>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</si>
  <si>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</si>
  <si>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</si>
  <si>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</si>
  <si>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</si>
  <si>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</si>
  <si>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</si>
  <si>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</si>
  <si>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</si>
  <si>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</si>
  <si>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</si>
  <si>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</si>
  <si>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</si>
  <si>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</si>
  <si>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</si>
  <si>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</si>
  <si>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</si>
  <si>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</si>
  <si>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</si>
  <si>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</si>
  <si>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</si>
  <si>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</si>
  <si>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</si>
  <si>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</si>
  <si>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</si>
  <si>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</si>
  <si>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</si>
  <si>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</si>
  <si>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</si>
  <si>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</si>
  <si>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</si>
  <si>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</si>
  <si>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</si>
  <si>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</si>
  <si>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</si>
  <si>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</si>
  <si>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</si>
  <si>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</si>
  <si>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</si>
  <si>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</si>
  <si>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</si>
  <si>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</si>
  <si>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</si>
  <si>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</si>
  <si>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</si>
  <si>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</si>
  <si>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</si>
  <si>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</si>
  <si>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</si>
  <si>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</si>
  <si>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</si>
  <si>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</si>
  <si>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</si>
  <si>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</si>
  <si>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</si>
  <si>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</si>
  <si>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</si>
  <si>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</si>
  <si>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</si>
  <si>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</si>
  <si>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</si>
  <si>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</si>
  <si>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</si>
  <si>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</si>
  <si>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</si>
  <si>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</si>
  <si>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</si>
  <si>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</si>
  <si>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</si>
  <si>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</si>
  <si>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</si>
  <si>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</si>
  <si>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</si>
  <si>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</si>
  <si>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</si>
  <si>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</si>
  <si>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</si>
  <si>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</si>
  <si>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</si>
  <si>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</si>
  <si>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</si>
  <si>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</si>
  <si>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</si>
  <si>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</si>
  <si>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</si>
  <si>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</si>
  <si>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</si>
  <si>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</si>
  <si>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</si>
  <si>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</si>
  <si>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</si>
  <si>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</si>
  <si>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</si>
  <si>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</si>
  <si>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</si>
  <si>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</si>
  <si>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</si>
  <si>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</si>
  <si>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</si>
  <si>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</si>
  <si>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</si>
  <si>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</si>
  <si>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</si>
  <si>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</si>
  <si>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</si>
  <si>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</si>
  <si>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</si>
  <si>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</si>
  <si>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</si>
  <si>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</si>
  <si>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</si>
  <si>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</si>
  <si>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</si>
  <si>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</si>
  <si>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</si>
  <si>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</si>
  <si>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</si>
  <si>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</si>
  <si>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</si>
  <si>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</si>
  <si>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</si>
  <si>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</si>
  <si>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</si>
  <si>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</si>
  <si>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</si>
  <si>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</si>
  <si>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</si>
  <si>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</si>
  <si>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</si>
  <si>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</si>
  <si>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</si>
  <si>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</si>
  <si>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</si>
  <si>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</si>
  <si>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</si>
  <si>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</si>
  <si>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</si>
  <si>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</si>
  <si>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</si>
  <si>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</si>
  <si>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</si>
  <si>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</si>
  <si>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</si>
  <si>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</si>
  <si>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</si>
  <si>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</si>
  <si>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</si>
  <si>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</si>
  <si>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</si>
  <si>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</si>
  <si>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</si>
  <si>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</si>
  <si>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</si>
  <si>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</si>
  <si>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</si>
  <si>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</si>
  <si>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</si>
  <si>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</si>
  <si>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</si>
  <si>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</si>
  <si>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</si>
  <si>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</si>
  <si>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</si>
  <si>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</si>
  <si>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</si>
  <si>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</si>
  <si>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</si>
  <si>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</si>
  <si>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</si>
  <si>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</si>
  <si>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</si>
  <si>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</si>
  <si>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</si>
  <si>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</si>
  <si>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</si>
  <si>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</si>
  <si>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</si>
  <si>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</si>
  <si>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</si>
  <si>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</si>
  <si>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</si>
  <si>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</si>
  <si>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</si>
  <si>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</si>
  <si>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</si>
  <si>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</si>
  <si>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</si>
  <si>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</si>
  <si>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</si>
  <si>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</si>
  <si>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</si>
  <si>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</si>
  <si>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</si>
  <si>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</si>
  <si>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</si>
  <si>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</si>
  <si>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</si>
  <si>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</si>
  <si>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</si>
  <si>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</si>
  <si>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</si>
  <si>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</si>
  <si>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</si>
  <si>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</si>
  <si>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</si>
  <si>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</si>
  <si>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</si>
  <si>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</si>
  <si>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</si>
  <si>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</si>
  <si>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</si>
  <si>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</si>
  <si>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</si>
  <si>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</si>
  <si>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</si>
  <si>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</si>
  <si>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</si>
  <si>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</si>
  <si>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</si>
  <si>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</si>
  <si>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</si>
  <si>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</si>
  <si>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</si>
  <si>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</si>
  <si>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</si>
  <si>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</si>
  <si>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</si>
  <si>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</si>
  <si>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</si>
  <si>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</si>
  <si>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</si>
  <si>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</si>
  <si>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</si>
  <si>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</si>
  <si>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</si>
  <si>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</si>
  <si>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</si>
  <si>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</si>
  <si>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</si>
  <si>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</si>
  <si>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</si>
  <si>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</si>
  <si>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</si>
  <si>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</si>
  <si>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</si>
  <si>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</si>
  <si>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</si>
  <si>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</si>
  <si>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</si>
  <si>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</si>
  <si>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</si>
  <si>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</si>
  <si>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</si>
  <si>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</si>
  <si>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</si>
  <si>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</si>
  <si>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</si>
  <si>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</si>
  <si>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</si>
  <si>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</si>
  <si>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</si>
  <si>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</si>
  <si>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</si>
  <si>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</si>
  <si>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</si>
  <si>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</si>
  <si>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</si>
  <si>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</si>
  <si>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</si>
  <si>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</si>
  <si>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</si>
  <si>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</si>
  <si>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</si>
  <si>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</si>
  <si>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</si>
  <si>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</si>
  <si>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</si>
  <si>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</si>
  <si>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</si>
  <si>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</si>
  <si>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</si>
  <si>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</si>
  <si>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</si>
  <si>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</si>
  <si>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</si>
  <si>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</si>
  <si>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</si>
  <si>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</si>
  <si>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</si>
  <si>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</si>
  <si>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</si>
  <si>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</si>
  <si>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</si>
  <si>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</si>
  <si>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</si>
  <si>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</si>
  <si>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</si>
  <si>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</si>
  <si>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</si>
  <si>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</si>
  <si>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</si>
  <si>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</si>
  <si>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</si>
  <si>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</si>
  <si>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</si>
  <si>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</si>
  <si>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</si>
  <si>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</si>
  <si>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</si>
  <si>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</si>
  <si>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</si>
  <si>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</si>
  <si>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</si>
  <si>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</si>
  <si>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</si>
  <si>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</si>
  <si>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</si>
  <si>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</si>
  <si>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</si>
  <si>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</si>
  <si>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</si>
  <si>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</si>
  <si>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</si>
  <si>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</si>
  <si>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</si>
  <si>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</si>
  <si>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</si>
  <si>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</si>
  <si>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</si>
  <si>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</si>
  <si>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</si>
  <si>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</si>
  <si>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</si>
  <si>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</si>
  <si>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</si>
  <si>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</si>
  <si>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</si>
  <si>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</si>
  <si>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</si>
  <si>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</si>
  <si>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</si>
  <si>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</si>
  <si>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</si>
  <si>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</si>
  <si>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</si>
  <si>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</si>
  <si>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</si>
  <si>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</si>
  <si>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</si>
  <si>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</si>
  <si>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</si>
  <si>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</si>
  <si>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</si>
  <si>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</si>
  <si>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</si>
  <si>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</si>
  <si>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</si>
  <si>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</si>
  <si>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</si>
  <si>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</si>
  <si>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</si>
  <si>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</si>
  <si>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</si>
  <si>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</si>
  <si>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</si>
  <si>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</si>
  <si>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</si>
  <si>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</si>
  <si>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</si>
  <si>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</si>
  <si>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</si>
  <si>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</si>
  <si>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</si>
  <si>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</si>
  <si>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</si>
  <si>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</si>
  <si>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</si>
  <si>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</si>
  <si>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</si>
  <si>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</si>
  <si>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</si>
  <si>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</si>
  <si>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</si>
  <si>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</si>
  <si>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</si>
  <si>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</si>
  <si>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</si>
  <si>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</si>
  <si>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</si>
  <si>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</si>
  <si>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</si>
  <si>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</si>
  <si>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</si>
  <si>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</si>
  <si>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</si>
  <si>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</si>
  <si>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</si>
  <si>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</si>
  <si>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</si>
  <si>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</si>
  <si>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</si>
  <si>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</si>
  <si>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</si>
  <si>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</si>
  <si>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</si>
  <si>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</si>
  <si>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</si>
  <si>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</si>
  <si>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</si>
  <si>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</si>
  <si>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</si>
  <si>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</si>
  <si>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</si>
  <si>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</si>
  <si>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</si>
  <si>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</si>
  <si>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</si>
  <si>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</si>
  <si>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</si>
  <si>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</si>
  <si>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</si>
  <si>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</si>
  <si>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</si>
  <si>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</si>
  <si>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</si>
  <si>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</si>
  <si>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</si>
  <si>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</si>
  <si>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</si>
  <si>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</si>
  <si>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</si>
  <si>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</si>
  <si>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</si>
  <si>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</si>
  <si>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</si>
  <si>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</si>
  <si>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</si>
  <si>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</si>
  <si>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</si>
  <si>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</si>
  <si>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</si>
  <si>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</si>
  <si>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</si>
  <si>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</si>
  <si>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</si>
  <si>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</si>
  <si>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</si>
  <si>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</si>
  <si>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</si>
  <si>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</si>
  <si>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</si>
  <si>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</si>
  <si>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</si>
  <si>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</si>
  <si>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</si>
  <si>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</si>
  <si>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</si>
  <si>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</si>
  <si>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</si>
  <si>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</si>
  <si>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</si>
  <si>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</si>
  <si>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</si>
  <si>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</si>
  <si>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</si>
  <si>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</si>
  <si>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</si>
  <si>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</si>
  <si>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</si>
  <si>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</si>
  <si>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</si>
  <si>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</si>
  <si>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</si>
  <si>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</si>
  <si>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</si>
  <si>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</si>
  <si>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</si>
  <si>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</si>
  <si>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</si>
  <si>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</si>
  <si>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</si>
  <si>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</si>
  <si>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</si>
  <si>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</si>
  <si>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</si>
  <si>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</si>
  <si>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</si>
  <si>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</si>
  <si>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</si>
  <si>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</si>
  <si>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</si>
  <si>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</si>
  <si>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</si>
  <si>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</si>
  <si>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</si>
  <si>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</si>
  <si>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</si>
  <si>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</si>
  <si>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</si>
  <si>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</si>
  <si>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</si>
  <si>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</si>
  <si>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</si>
  <si>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</si>
  <si>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</si>
  <si>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</si>
  <si>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</si>
  <si>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</si>
  <si>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</si>
  <si>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</si>
  <si>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</si>
  <si>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</si>
  <si>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</si>
  <si>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</si>
  <si>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</si>
  <si>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</si>
  <si>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</si>
  <si>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</si>
  <si>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</si>
  <si>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</si>
  <si>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</si>
  <si>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</si>
  <si>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</si>
  <si>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</si>
  <si>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</si>
  <si>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</si>
  <si>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</si>
  <si>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</si>
  <si>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</si>
  <si>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</si>
  <si>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</si>
  <si>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</si>
  <si>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</si>
  <si>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</si>
  <si>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</si>
  <si>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</si>
  <si>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</si>
  <si>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</si>
  <si>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</si>
  <si>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</si>
  <si>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</si>
  <si>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</si>
  <si>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</si>
  <si>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</si>
  <si>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</si>
  <si>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</si>
  <si>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</si>
  <si>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</si>
  <si>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</si>
  <si>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</si>
  <si>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</si>
  <si>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</si>
  <si>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</si>
  <si>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</si>
  <si>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</si>
  <si>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</si>
  <si>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</si>
  <si>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</si>
  <si>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</si>
  <si>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</si>
  <si>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</si>
  <si>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</si>
  <si>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</si>
  <si>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</si>
  <si>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</si>
  <si>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</si>
  <si>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</si>
  <si>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</si>
  <si>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</si>
  <si>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</si>
  <si>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</si>
  <si>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</si>
  <si>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</si>
  <si>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</si>
  <si>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</si>
  <si>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</si>
  <si>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</si>
  <si>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</si>
  <si>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</si>
  <si>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</si>
  <si>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</si>
  <si>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</si>
  <si>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</si>
  <si>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</si>
  <si>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</si>
  <si>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</si>
  <si>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</si>
  <si>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</si>
  <si>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</si>
  <si>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</si>
  <si>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</si>
  <si>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</si>
  <si>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</si>
  <si>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</si>
  <si>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</si>
  <si>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</si>
  <si>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</si>
  <si>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</si>
  <si>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</si>
  <si>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</si>
  <si>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</si>
  <si>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</si>
  <si>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</si>
  <si>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</si>
  <si>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</si>
  <si>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</si>
  <si>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</si>
  <si>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</si>
  <si>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</si>
  <si>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</si>
  <si>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</si>
  <si>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</si>
  <si>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</si>
  <si>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</si>
  <si>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</si>
  <si>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</si>
  <si>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</si>
  <si>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</si>
  <si>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</si>
  <si>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</si>
  <si>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</si>
  <si>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</si>
  <si>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</si>
  <si>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</si>
  <si>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</si>
  <si>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</si>
  <si>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</si>
  <si>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</si>
  <si>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</si>
  <si>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</si>
  <si>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</si>
  <si>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</si>
  <si>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</si>
  <si>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</si>
  <si>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</si>
  <si>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</si>
  <si>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</si>
  <si>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</si>
  <si>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</si>
  <si>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</si>
  <si>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</si>
  <si>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</si>
  <si>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</si>
  <si>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</si>
  <si>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</si>
  <si>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</si>
  <si>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</si>
  <si>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</si>
  <si>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</si>
  <si>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</si>
  <si>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</si>
  <si>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</si>
  <si>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</si>
  <si>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</si>
  <si>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</si>
  <si>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</si>
  <si>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</si>
  <si>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</si>
  <si>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</si>
  <si>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</si>
  <si>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</si>
  <si>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</si>
  <si>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</si>
  <si>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</si>
  <si>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</si>
  <si>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</si>
  <si>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</si>
  <si>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</si>
  <si>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</si>
  <si>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</si>
  <si>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</si>
  <si>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</si>
  <si>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</si>
  <si>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</si>
  <si>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</si>
  <si>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</si>
  <si>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</si>
  <si>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</si>
  <si>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</si>
  <si>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</si>
  <si>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</si>
  <si>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</si>
  <si>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</si>
  <si>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</si>
  <si>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</si>
  <si>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</si>
  <si>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</si>
  <si>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</si>
  <si>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</si>
  <si>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</si>
  <si>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</si>
  <si>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</si>
  <si>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</si>
  <si>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</si>
  <si>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</si>
  <si>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</si>
  <si>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</si>
  <si>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</si>
  <si>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</si>
  <si>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</si>
  <si>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</si>
  <si>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</si>
  <si>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</si>
  <si>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</si>
  <si>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</si>
  <si>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</si>
  <si>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</si>
  <si>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</si>
  <si>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</si>
  <si>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</si>
  <si>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</si>
  <si>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</si>
  <si>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</si>
  <si>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</si>
  <si>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</si>
  <si>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</si>
  <si>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</si>
  <si>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</si>
  <si>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</si>
  <si>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</si>
  <si>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</si>
  <si>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</si>
  <si>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</si>
  <si>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</si>
  <si>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</si>
  <si>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</si>
  <si>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</si>
  <si>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</si>
  <si>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</si>
  <si>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</si>
  <si>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</si>
  <si>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</si>
  <si>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</si>
  <si>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</si>
  <si>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</si>
  <si>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</si>
  <si>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</si>
  <si>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</si>
  <si>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</si>
  <si>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</si>
  <si>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</si>
  <si>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</si>
  <si>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</si>
  <si>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</si>
  <si>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</si>
  <si>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</si>
  <si>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</si>
  <si>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</si>
  <si>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</si>
  <si>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</si>
  <si>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</si>
  <si>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</si>
  <si>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</si>
  <si>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</si>
  <si>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</si>
  <si>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</si>
  <si>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</si>
  <si>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</si>
  <si>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</si>
  <si>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</si>
  <si>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</si>
  <si>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</si>
  <si>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</si>
  <si>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</si>
  <si>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</si>
  <si>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</si>
  <si>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</si>
  <si>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</si>
  <si>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</si>
  <si>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</si>
  <si>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</si>
  <si>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</si>
  <si>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</si>
  <si>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</si>
  <si>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</si>
  <si>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</si>
  <si>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</si>
  <si>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</si>
  <si>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</si>
  <si>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</si>
  <si>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</si>
  <si>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</si>
  <si>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</si>
  <si>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</si>
  <si>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</si>
  <si>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</si>
  <si>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</si>
  <si>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</si>
  <si>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</si>
  <si>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</si>
  <si>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</si>
  <si>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</si>
  <si>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</si>
  <si>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</si>
  <si>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</si>
  <si>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</si>
  <si>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</si>
  <si>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</si>
  <si>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</si>
  <si>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</si>
  <si>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</si>
  <si>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</si>
  <si>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</si>
  <si>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</si>
  <si>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</si>
  <si>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</si>
  <si>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</si>
  <si>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</si>
  <si>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</si>
  <si>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</si>
  <si>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</si>
  <si>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</si>
  <si>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</si>
  <si>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</si>
  <si>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</si>
  <si>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</si>
  <si>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</si>
  <si>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</si>
  <si>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</si>
  <si>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</si>
  <si>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</si>
  <si>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</si>
  <si>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</si>
  <si>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</si>
  <si>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</si>
  <si>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</si>
  <si>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</si>
  <si>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</si>
  <si>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</si>
  <si>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</si>
  <si>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</si>
  <si>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</si>
  <si>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</si>
  <si>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</si>
  <si>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</si>
  <si>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</si>
  <si>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</si>
  <si>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</si>
  <si>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</si>
  <si>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</si>
  <si>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</si>
  <si>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</si>
  <si>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</si>
  <si>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</si>
  <si>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</si>
  <si>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</si>
  <si>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</si>
  <si>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</si>
  <si>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</si>
  <si>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</si>
  <si>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</si>
  <si>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</si>
  <si>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</si>
  <si>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</si>
  <si>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</si>
  <si>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</si>
  <si>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</si>
  <si>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</si>
  <si>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</si>
  <si>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</si>
  <si>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</si>
  <si>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</si>
  <si>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</si>
  <si>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</si>
  <si>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</si>
  <si>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</si>
  <si>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</si>
  <si>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</si>
  <si>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</si>
  <si>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</si>
  <si>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</si>
  <si>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</si>
  <si>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</si>
  <si>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</si>
  <si>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</si>
  <si>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</si>
  <si>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</si>
  <si>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</si>
  <si>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</si>
  <si>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</si>
  <si>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</si>
  <si>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</si>
  <si>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</si>
  <si>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</si>
  <si>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</si>
  <si>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</si>
  <si>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</si>
  <si>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</si>
  <si>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</si>
  <si>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</si>
  <si>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</si>
  <si>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</si>
  <si>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</si>
  <si>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</si>
  <si>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</si>
  <si>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</si>
  <si>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</si>
  <si>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</si>
  <si>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</si>
  <si>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</si>
  <si>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</si>
  <si>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</si>
  <si>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</si>
  <si>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</si>
  <si>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</si>
  <si>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</si>
  <si>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</si>
  <si>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</si>
  <si>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</si>
  <si>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</si>
  <si>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</si>
  <si>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</si>
  <si>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</si>
  <si>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</si>
  <si>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</si>
  <si>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</si>
  <si>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</si>
  <si>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</si>
  <si>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</si>
  <si>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</si>
  <si>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</si>
  <si>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</si>
  <si>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</si>
  <si>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</si>
  <si>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</si>
  <si>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</si>
  <si>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</si>
  <si>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</si>
  <si>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</si>
  <si>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</si>
  <si>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</si>
  <si>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</si>
  <si>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</si>
  <si>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</si>
  <si>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</si>
  <si>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</si>
  <si>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</si>
  <si>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</si>
  <si>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</si>
  <si>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</si>
  <si>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</si>
  <si>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</si>
  <si>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</si>
  <si>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</si>
  <si>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</si>
  <si>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</si>
  <si>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</si>
  <si>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</si>
  <si>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</si>
  <si>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</si>
  <si>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</si>
  <si>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</si>
  <si>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</si>
  <si>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</si>
  <si>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</si>
  <si>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</si>
  <si>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</si>
  <si>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</si>
  <si>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</si>
  <si>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</si>
  <si>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</si>
  <si>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</si>
  <si>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</si>
  <si>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</si>
  <si>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</si>
  <si>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</si>
  <si>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</si>
  <si>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</si>
  <si>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</si>
  <si>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</si>
  <si>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</si>
  <si>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</si>
  <si>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</si>
  <si>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</si>
  <si>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</si>
  <si>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</si>
  <si>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</si>
  <si>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</si>
  <si>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</si>
  <si>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</si>
  <si>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</si>
  <si>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</si>
  <si>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</si>
  <si>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</si>
  <si>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</si>
  <si>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</si>
  <si>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</si>
  <si>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</si>
  <si>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</si>
  <si>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</si>
  <si>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</si>
  <si>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</si>
  <si>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</si>
  <si>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</si>
  <si>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</si>
  <si>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</si>
  <si>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</si>
  <si>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</si>
  <si>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</si>
  <si>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</si>
  <si>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</si>
  <si>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</si>
  <si>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</si>
  <si>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</si>
  <si>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</si>
  <si>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</si>
  <si>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</si>
  <si>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</si>
  <si>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</si>
  <si>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</si>
  <si>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</si>
  <si>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</si>
  <si>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</si>
  <si>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</si>
  <si>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</si>
  <si>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</si>
  <si>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</si>
  <si>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</si>
  <si>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</si>
  <si>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</si>
  <si>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</si>
  <si>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</si>
  <si>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</si>
  <si>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</si>
  <si>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</si>
  <si>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</si>
  <si>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</si>
  <si>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</si>
  <si>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</si>
  <si>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</si>
  <si>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</si>
  <si>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</si>
  <si>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</si>
  <si>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</si>
  <si>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</si>
  <si>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</si>
  <si>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</si>
  <si>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</si>
  <si>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</si>
  <si>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</si>
  <si>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</si>
  <si>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</si>
  <si>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</si>
  <si>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</si>
  <si>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</si>
  <si>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</si>
  <si>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</si>
  <si>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</si>
  <si>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</si>
  <si>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</si>
  <si>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</si>
  <si>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</si>
  <si>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</si>
  <si>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</si>
  <si>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</si>
  <si>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</si>
  <si>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</si>
  <si>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</si>
  <si>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</si>
  <si>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</si>
  <si>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</si>
  <si>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</si>
  <si>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</si>
  <si>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</si>
  <si>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</si>
  <si>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</si>
  <si>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</si>
  <si>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</si>
  <si>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</si>
  <si>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</si>
  <si>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</si>
  <si>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</si>
  <si>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</si>
  <si>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</si>
  <si>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</si>
  <si>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</si>
  <si>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</si>
  <si>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</si>
  <si>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</si>
  <si>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</si>
  <si>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</si>
  <si>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</si>
  <si>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</si>
  <si>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</si>
  <si>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</si>
  <si>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</si>
  <si>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</si>
  <si>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</si>
  <si>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</si>
  <si>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</si>
  <si>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</si>
  <si>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</si>
  <si>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</si>
  <si>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</si>
  <si>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</si>
  <si>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</si>
  <si>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</si>
  <si>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</si>
  <si>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</si>
  <si>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</si>
  <si>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</si>
  <si>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</si>
  <si>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</si>
  <si>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</si>
  <si>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</si>
  <si>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</si>
  <si>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</si>
  <si>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</si>
  <si>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</si>
  <si>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</si>
  <si>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</si>
  <si>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</si>
  <si>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</si>
  <si>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</si>
  <si>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</si>
  <si>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</si>
  <si>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</si>
  <si>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</si>
  <si>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</si>
  <si>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</si>
  <si>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</si>
  <si>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</si>
  <si>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</si>
  <si>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</si>
  <si>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</si>
  <si>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</si>
  <si>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</si>
  <si>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</si>
  <si>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</si>
  <si>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</si>
  <si>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</si>
  <si>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</si>
  <si>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</si>
  <si>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</si>
  <si>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</si>
  <si>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</si>
  <si>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</si>
  <si>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</si>
  <si>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</si>
  <si>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</si>
  <si>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</si>
  <si>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</si>
  <si>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</si>
  <si>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</si>
  <si>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</si>
  <si>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</si>
  <si>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</si>
  <si>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</si>
  <si>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</si>
  <si>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</si>
  <si>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</si>
  <si>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</si>
  <si>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</si>
  <si>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</si>
  <si>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</si>
  <si>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</si>
  <si>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</si>
  <si>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</si>
  <si>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</si>
  <si>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</si>
  <si>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</si>
  <si>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</si>
  <si>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</si>
  <si>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</si>
  <si>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</si>
  <si>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</si>
  <si>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</si>
  <si>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</si>
  <si>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</si>
  <si>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</si>
  <si>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</si>
  <si>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</si>
  <si>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</si>
  <si>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</si>
  <si>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</si>
  <si>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</si>
  <si>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</si>
  <si>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</si>
  <si>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</si>
  <si>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</si>
  <si>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</si>
  <si>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</si>
  <si>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</si>
  <si>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</si>
  <si>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</si>
  <si>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</si>
  <si>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</si>
  <si>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</si>
  <si>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</si>
  <si>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</si>
  <si>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</si>
  <si>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</si>
  <si>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</si>
  <si>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</si>
  <si>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</si>
  <si>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</si>
  <si>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</si>
  <si>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</si>
  <si>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</si>
  <si>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</si>
  <si>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</si>
  <si>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</si>
  <si>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</si>
  <si>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</si>
  <si>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</si>
  <si>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</si>
  <si>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</si>
  <si>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</si>
  <si>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</si>
  <si>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</si>
  <si>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</si>
  <si>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</si>
  <si>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</si>
  <si>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</si>
  <si>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</si>
  <si>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</si>
  <si>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</si>
  <si>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</si>
  <si>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</si>
  <si>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</si>
  <si>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</si>
  <si>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</si>
  <si>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</si>
  <si>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</si>
  <si>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</si>
  <si>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</si>
  <si>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</si>
  <si>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</si>
  <si>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</si>
  <si>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</si>
  <si>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</si>
  <si>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</si>
  <si>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</si>
  <si>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</si>
  <si>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</si>
  <si>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</si>
  <si>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</si>
  <si>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</si>
  <si>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</si>
  <si>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</si>
  <si>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</si>
  <si>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</si>
  <si>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</si>
  <si>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</si>
  <si>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</si>
  <si>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</si>
  <si>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</si>
  <si>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</si>
  <si>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</si>
  <si>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</si>
  <si>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</si>
  <si>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</si>
  <si>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</si>
  <si>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</si>
  <si>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</si>
  <si>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</si>
  <si>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</si>
  <si>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</si>
  <si>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</si>
  <si>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</si>
  <si>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</si>
  <si>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</si>
  <si>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</si>
  <si>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</si>
  <si>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</si>
  <si>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</si>
  <si>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</si>
  <si>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</si>
  <si>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</si>
  <si>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</si>
  <si>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</si>
  <si>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</si>
  <si>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</si>
  <si>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</si>
  <si>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</si>
  <si>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</si>
  <si>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</si>
  <si>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</si>
  <si>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</si>
  <si>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</si>
  <si>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</si>
  <si>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</si>
  <si>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</si>
  <si>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</si>
  <si>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</si>
  <si>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</si>
  <si>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</si>
  <si>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</si>
  <si>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</si>
  <si>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</si>
  <si>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</si>
  <si>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</si>
  <si>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</si>
  <si>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</si>
  <si>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</si>
  <si>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</si>
  <si>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</si>
  <si>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</si>
  <si>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</si>
  <si>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</si>
  <si>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</si>
  <si>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</si>
  <si>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</si>
  <si>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</si>
  <si>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</si>
  <si>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</si>
  <si>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</si>
  <si>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</si>
  <si>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</si>
  <si>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</si>
  <si>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</si>
  <si>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</si>
  <si>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</si>
  <si>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</si>
  <si>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</si>
  <si>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</si>
  <si>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</si>
  <si>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</si>
  <si>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</si>
  <si>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</si>
  <si>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</si>
  <si>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</si>
  <si>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</si>
  <si>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</si>
  <si>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</si>
  <si>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</si>
  <si>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</si>
  <si>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</si>
  <si>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</si>
  <si>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</si>
  <si>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</si>
  <si>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</si>
  <si>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</si>
  <si>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</si>
  <si>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</si>
  <si>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</si>
  <si>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</si>
  <si>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</si>
  <si>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</si>
  <si>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</si>
  <si>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</si>
  <si>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</si>
  <si>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</si>
  <si>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</si>
  <si>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</si>
  <si>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</si>
  <si>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</si>
  <si>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</si>
  <si>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</si>
  <si>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</si>
  <si>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</si>
  <si>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</si>
  <si>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</si>
  <si>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</si>
  <si>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</si>
  <si>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</si>
  <si>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</si>
  <si>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</si>
  <si>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</si>
  <si>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</si>
  <si>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</si>
  <si>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</si>
  <si>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</si>
  <si>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</si>
  <si>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</si>
  <si>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</si>
  <si>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</si>
  <si>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</si>
  <si>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</si>
  <si>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</si>
  <si>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</si>
  <si>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</si>
  <si>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</si>
  <si>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</si>
  <si>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</si>
  <si>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</si>
  <si>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</si>
  <si>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</si>
  <si>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</si>
  <si>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</si>
  <si>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</si>
  <si>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</si>
  <si>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</si>
  <si>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</si>
  <si>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</si>
  <si>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</si>
  <si>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</si>
  <si>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</si>
  <si>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</si>
  <si>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</si>
  <si>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</si>
  <si>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</si>
  <si>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</si>
  <si>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</si>
  <si>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</si>
  <si>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</si>
  <si>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</si>
  <si>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</si>
  <si>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</si>
  <si>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</si>
  <si>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</si>
  <si>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</si>
  <si>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</si>
  <si>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</si>
  <si>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</si>
  <si>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</si>
  <si>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</si>
  <si>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</si>
  <si>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</si>
  <si>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</si>
  <si>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</si>
  <si>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</si>
  <si>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</si>
  <si>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</si>
  <si>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</si>
  <si>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</si>
  <si>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</si>
  <si>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</si>
  <si>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</si>
  <si>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</si>
  <si>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</si>
  <si>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</si>
  <si>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</si>
  <si>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</si>
  <si>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</si>
  <si>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</si>
  <si>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</si>
  <si>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</si>
  <si>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</si>
  <si>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</si>
  <si>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</si>
  <si>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</si>
  <si>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</si>
  <si>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</si>
  <si>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</si>
  <si>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</si>
  <si>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</si>
  <si>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</si>
  <si>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</si>
  <si>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</si>
  <si>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</si>
  <si>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</si>
  <si>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</si>
  <si>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</si>
  <si>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</si>
  <si>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</si>
  <si>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</si>
  <si>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</si>
  <si>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</si>
  <si>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</si>
  <si>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</si>
  <si>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</si>
  <si>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</si>
  <si>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</si>
  <si>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</si>
  <si>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</si>
  <si>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</si>
  <si>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</si>
  <si>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</si>
  <si>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</si>
  <si>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</si>
  <si>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</si>
  <si>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</si>
  <si>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</si>
  <si>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</si>
  <si>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</si>
  <si>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</si>
  <si>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</si>
  <si>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</si>
  <si>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</si>
  <si>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</si>
  <si>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</si>
  <si>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</si>
  <si>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</si>
  <si>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</si>
  <si>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</si>
  <si>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</si>
  <si>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</si>
  <si>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</si>
  <si>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</si>
  <si>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</si>
  <si>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</si>
  <si>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</si>
  <si>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</si>
  <si>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</si>
  <si>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</si>
  <si>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</si>
  <si>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</si>
  <si>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</si>
  <si>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</si>
  <si>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</si>
  <si>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</si>
  <si>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</si>
  <si>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</si>
  <si>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</si>
  <si>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</si>
  <si>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</si>
  <si>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</si>
  <si>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</si>
  <si>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</si>
  <si>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</si>
  <si>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</si>
  <si>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</si>
  <si>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</si>
  <si>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</si>
  <si>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</si>
  <si>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</si>
  <si>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</si>
  <si>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</si>
  <si>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</si>
  <si>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</si>
  <si>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</si>
  <si>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</si>
  <si>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</si>
  <si>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</si>
  <si>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</si>
  <si>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</si>
  <si>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</si>
  <si>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</si>
  <si>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</si>
  <si>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</si>
  <si>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</si>
  <si>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</si>
  <si>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</si>
  <si>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</si>
  <si>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</si>
  <si>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</si>
  <si>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</si>
  <si>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</si>
  <si>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</si>
  <si>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</si>
  <si>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</si>
  <si>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</si>
  <si>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</si>
  <si>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</si>
  <si>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</si>
  <si>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</si>
  <si>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</si>
  <si>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</si>
  <si>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</si>
  <si>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</si>
  <si>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</si>
  <si>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</si>
  <si>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</si>
  <si>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</si>
  <si>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</si>
  <si>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</si>
  <si>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</si>
  <si>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</si>
  <si>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</si>
  <si>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</si>
  <si>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</si>
  <si>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</si>
  <si>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</si>
  <si>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</si>
  <si>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</si>
  <si>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</si>
  <si>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</si>
  <si>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</si>
  <si>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</si>
  <si>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</si>
  <si>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</si>
  <si>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</si>
  <si>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</si>
  <si>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</si>
  <si>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</si>
  <si>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</si>
  <si>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</si>
  <si>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</si>
  <si>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</si>
  <si>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</si>
  <si>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</si>
  <si>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</si>
  <si>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</si>
  <si>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</si>
  <si>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</si>
  <si>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</si>
  <si>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</si>
  <si>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</si>
  <si>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</si>
  <si>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</si>
  <si>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</si>
  <si>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</si>
  <si>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</si>
  <si>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</si>
  <si>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</si>
  <si>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</si>
  <si>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</si>
  <si>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</si>
  <si>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</si>
  <si>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</si>
  <si>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</si>
  <si>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</si>
  <si>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</si>
  <si>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</si>
  <si>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</si>
  <si>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</si>
  <si>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</si>
  <si>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</si>
  <si>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</si>
  <si>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</si>
  <si>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</si>
  <si>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</si>
  <si>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</si>
  <si>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</si>
  <si>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</si>
  <si>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</si>
  <si>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</si>
  <si>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</si>
  <si>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</si>
  <si>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</si>
  <si>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</si>
  <si>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</si>
  <si>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</si>
  <si>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</si>
  <si>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</si>
  <si>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</si>
  <si>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</si>
  <si>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</si>
  <si>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</si>
  <si>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</si>
  <si>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</si>
  <si>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</si>
  <si>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</si>
  <si>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</si>
  <si>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</si>
  <si>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</si>
  <si>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</si>
  <si>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</si>
  <si>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</si>
  <si>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</si>
  <si>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</si>
  <si>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</si>
  <si>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</si>
  <si>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</si>
  <si>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</si>
  <si>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</si>
  <si>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</si>
  <si>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</si>
  <si>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</si>
  <si>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</si>
  <si>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</si>
  <si>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</si>
  <si>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</si>
  <si>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</si>
  <si>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</si>
  <si>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</si>
  <si>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</si>
  <si>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</si>
  <si>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</si>
  <si>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</si>
  <si>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</si>
  <si>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</si>
  <si>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</si>
  <si>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</si>
  <si>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</si>
  <si>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</si>
  <si>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</si>
  <si>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</si>
  <si>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</si>
  <si>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</si>
  <si>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</si>
  <si>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</si>
  <si>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</si>
  <si>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</si>
  <si>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</si>
  <si>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</si>
  <si>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</si>
  <si>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</si>
  <si>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</si>
  <si>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</si>
  <si>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</si>
  <si>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</si>
  <si>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</si>
  <si>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</si>
  <si>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</si>
  <si>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</si>
  <si>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</si>
  <si>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</si>
  <si>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</si>
  <si>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</si>
  <si>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</si>
  <si>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</si>
  <si>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</si>
  <si>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</si>
  <si>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</si>
  <si>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</si>
  <si>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</si>
  <si>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</si>
  <si>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</si>
  <si>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</si>
  <si>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</si>
  <si>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</si>
  <si>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</si>
  <si>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</si>
  <si>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</si>
  <si>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</si>
  <si>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</si>
  <si>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</si>
  <si>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</si>
  <si>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</si>
  <si>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</si>
  <si>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</si>
  <si>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</si>
  <si>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</si>
  <si>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</si>
  <si>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</si>
  <si>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</si>
  <si>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</si>
  <si>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</si>
  <si>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</si>
  <si>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</si>
  <si>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</si>
  <si>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</si>
  <si>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</si>
  <si>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</si>
  <si>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</si>
  <si>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</si>
  <si>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</si>
  <si>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</si>
  <si>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</si>
  <si>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</si>
  <si>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</si>
  <si>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</si>
  <si>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</si>
  <si>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</si>
  <si>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</si>
  <si>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</si>
  <si>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</si>
  <si>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</si>
  <si>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</si>
  <si>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</si>
  <si>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</si>
  <si>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</si>
  <si>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</si>
  <si>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</si>
  <si>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</si>
  <si>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</si>
  <si>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</si>
  <si>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</si>
  <si>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</si>
  <si>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</si>
  <si>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</si>
  <si>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</si>
  <si>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</si>
  <si>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</si>
  <si>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</si>
  <si>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</si>
  <si>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</si>
  <si>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</si>
  <si>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</si>
  <si>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</si>
  <si>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</si>
  <si>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</si>
  <si>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</si>
  <si>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</si>
  <si>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</si>
  <si>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</si>
  <si>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</si>
  <si>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</si>
  <si>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</si>
  <si>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</si>
  <si>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</si>
  <si>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</si>
  <si>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</si>
  <si>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</si>
  <si>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</si>
  <si>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</si>
  <si>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</si>
  <si>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</si>
  <si>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</si>
  <si>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</si>
  <si>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</si>
  <si>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</si>
  <si>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</si>
  <si>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</si>
  <si>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</si>
  <si>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</si>
  <si>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</si>
  <si>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</si>
  <si>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</si>
  <si>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</si>
  <si>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</si>
  <si>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</si>
  <si>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</si>
  <si>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</si>
  <si>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</si>
  <si>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</si>
  <si>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</si>
  <si>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</si>
  <si>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</si>
  <si>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</si>
  <si>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</si>
  <si>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</si>
  <si>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</si>
  <si>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</si>
  <si>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</si>
  <si>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</si>
  <si>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</si>
  <si>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</si>
  <si>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</si>
  <si>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</si>
  <si>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</si>
  <si>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</si>
  <si>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</si>
  <si>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</si>
  <si>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</si>
  <si>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</si>
  <si>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</si>
  <si>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</si>
  <si>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</si>
  <si>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</si>
  <si>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</si>
  <si>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</si>
  <si>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</si>
  <si>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</si>
  <si>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</si>
  <si>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</si>
  <si>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</si>
  <si>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</si>
  <si>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</si>
  <si>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</si>
  <si>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</si>
  <si>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</si>
  <si>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</si>
  <si>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</si>
  <si>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</si>
  <si>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</si>
  <si>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</si>
  <si>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</si>
  <si>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</si>
  <si>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</si>
  <si>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</si>
  <si>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</si>
  <si>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</si>
  <si>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</si>
  <si>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</si>
  <si>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</si>
  <si>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</si>
  <si>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</si>
  <si>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</si>
  <si>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</si>
  <si>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</si>
  <si>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</si>
  <si>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</si>
  <si>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</si>
  <si>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</si>
  <si>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</si>
  <si>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</si>
  <si>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</si>
  <si>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</si>
  <si>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</si>
  <si>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</si>
  <si>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</si>
  <si>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</si>
  <si>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</si>
  <si>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</si>
  <si>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</si>
  <si>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</si>
  <si>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</si>
  <si>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</si>
  <si>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</si>
  <si>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</si>
  <si>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</si>
  <si>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</si>
  <si>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</si>
  <si>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</si>
  <si>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</si>
  <si>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</si>
  <si>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</si>
  <si>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</si>
  <si>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</si>
  <si>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</si>
  <si>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</si>
  <si>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</si>
  <si>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</si>
  <si>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</si>
  <si>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</si>
  <si>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</si>
  <si>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</si>
  <si>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</si>
  <si>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</si>
  <si>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</si>
  <si>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</si>
  <si>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</si>
  <si>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</si>
  <si>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</si>
  <si>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</si>
  <si>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</si>
  <si>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</si>
  <si>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</si>
  <si>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</si>
  <si>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</si>
  <si>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</si>
  <si>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</si>
  <si>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</si>
  <si>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</si>
  <si>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</si>
  <si>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</si>
  <si>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</si>
  <si>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</si>
  <si>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</si>
  <si>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</si>
  <si>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</si>
  <si>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</si>
  <si>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</si>
  <si>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</si>
  <si>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</si>
  <si>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</si>
  <si>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</si>
  <si>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</si>
  <si>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</si>
  <si>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</si>
  <si>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</si>
  <si>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</si>
  <si>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</si>
  <si>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</si>
  <si>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</si>
  <si>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</si>
  <si>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</si>
  <si>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</si>
  <si>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</si>
  <si>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</si>
  <si>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</si>
  <si>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</si>
  <si>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</si>
  <si>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</si>
  <si>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</si>
  <si>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</si>
  <si>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</si>
  <si>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</si>
  <si>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</si>
  <si>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</si>
  <si>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</si>
  <si>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</si>
  <si>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</si>
  <si>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</si>
  <si>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</si>
  <si>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</si>
  <si>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</si>
  <si>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</si>
  <si>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</si>
  <si>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</si>
  <si>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</si>
  <si>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</si>
  <si>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</si>
  <si>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</si>
  <si>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</si>
  <si>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</si>
  <si>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</si>
  <si>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</si>
  <si>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</si>
  <si>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</si>
  <si>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</si>
  <si>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</si>
  <si>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</si>
  <si>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</si>
  <si>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</si>
  <si>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</si>
  <si>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</si>
  <si>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</si>
  <si>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</si>
  <si>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</si>
  <si>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</si>
  <si>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</si>
  <si>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</si>
  <si>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</si>
  <si>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</si>
  <si>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</si>
  <si>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</si>
  <si>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</si>
  <si>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</si>
  <si>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</si>
  <si>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</si>
  <si>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</si>
  <si>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</si>
  <si>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</si>
  <si>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</si>
  <si>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</si>
  <si>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</si>
  <si>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</si>
  <si>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</si>
  <si>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</si>
  <si>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</si>
  <si>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</si>
  <si>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</si>
  <si>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</si>
  <si>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</si>
  <si>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</si>
  <si>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</si>
  <si>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</si>
  <si>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</si>
  <si>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</si>
  <si>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</si>
  <si>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</si>
  <si>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</si>
  <si>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</si>
  <si>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</si>
  <si>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</si>
  <si>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</si>
  <si>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</si>
  <si>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</si>
  <si>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</si>
  <si>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</si>
  <si>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</si>
  <si>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</si>
  <si>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</si>
  <si>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</si>
  <si>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</si>
  <si>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</si>
  <si>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</si>
  <si>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</si>
  <si>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</si>
  <si>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</si>
  <si>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</si>
  <si>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</si>
  <si>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</si>
  <si>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</si>
  <si>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</si>
  <si>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</si>
  <si>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</si>
  <si>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</si>
  <si>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</si>
  <si>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</si>
  <si>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</si>
  <si>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</si>
  <si>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</si>
  <si>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</si>
  <si>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</si>
  <si>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</si>
  <si>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</si>
  <si>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</si>
  <si>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</si>
  <si>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</si>
  <si>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</si>
  <si>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</si>
  <si>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</si>
  <si>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</si>
  <si>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</si>
  <si>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</si>
  <si>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</si>
  <si>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</si>
  <si>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</si>
  <si>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</si>
  <si>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</si>
  <si>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</si>
  <si>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</si>
  <si>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</si>
  <si>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</si>
  <si>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</si>
  <si>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</si>
  <si>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</si>
  <si>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</si>
  <si>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</si>
  <si>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</si>
  <si>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</si>
  <si>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</si>
  <si>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</si>
  <si>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</si>
  <si>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</si>
  <si>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</si>
  <si>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</si>
  <si>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</si>
  <si>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</si>
  <si>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</si>
  <si>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</si>
  <si>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</si>
  <si>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</si>
  <si>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</si>
  <si>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</si>
  <si>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</si>
  <si>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</si>
  <si>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</si>
  <si>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</si>
  <si>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</si>
  <si>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</si>
  <si>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</si>
  <si>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</si>
  <si>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</si>
  <si>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</si>
  <si>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</si>
  <si>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</si>
  <si>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</si>
  <si>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</si>
  <si>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</si>
  <si>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</si>
  <si>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</si>
  <si>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</si>
  <si>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</si>
  <si>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</si>
  <si>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</si>
  <si>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</si>
  <si>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</si>
  <si>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</si>
  <si>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</si>
  <si>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</si>
  <si>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</si>
  <si>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</si>
  <si>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</si>
  <si>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</si>
  <si>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</si>
  <si>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</si>
  <si>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</si>
  <si>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</si>
  <si>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</si>
  <si>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</si>
  <si>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</si>
  <si>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</si>
  <si>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</si>
  <si>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</si>
  <si>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</si>
  <si>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</si>
  <si>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</si>
  <si>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</si>
  <si>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</si>
  <si>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</si>
  <si>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</si>
  <si>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</si>
  <si>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</si>
  <si>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</si>
  <si>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</si>
  <si>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</si>
  <si>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</si>
  <si>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</si>
  <si>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</si>
  <si>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</si>
  <si>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</si>
  <si>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</si>
  <si>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</si>
  <si>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</si>
  <si>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</si>
  <si>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</si>
  <si>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</si>
  <si>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</si>
  <si>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</si>
  <si>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</si>
  <si>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</si>
  <si>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</si>
  <si>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</si>
  <si>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</si>
  <si>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</si>
  <si>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</si>
  <si>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</si>
  <si>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</si>
  <si>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</si>
  <si>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</si>
  <si>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</si>
  <si>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</si>
  <si>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</si>
  <si>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</si>
  <si>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</si>
  <si>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</si>
  <si>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</si>
  <si>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</si>
  <si>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</si>
  <si>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</si>
  <si>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</si>
  <si>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</si>
  <si>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</si>
  <si>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</si>
  <si>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</si>
  <si>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</si>
  <si>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</si>
  <si>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</si>
  <si>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</si>
  <si>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</si>
  <si>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</si>
  <si>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</si>
  <si>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</si>
  <si>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</si>
  <si>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</si>
  <si>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</si>
  <si>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</si>
  <si>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</si>
  <si>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</si>
  <si>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</si>
  <si>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</si>
  <si>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</si>
  <si>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</si>
  <si>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</si>
  <si>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</si>
  <si>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</si>
  <si>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</si>
  <si>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</si>
  <si>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</si>
  <si>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</si>
  <si>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</si>
  <si>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</si>
  <si>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</si>
  <si>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</si>
  <si>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</si>
  <si>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</si>
  <si>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</si>
  <si>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</si>
  <si>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</si>
  <si>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</si>
  <si>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</si>
  <si>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</si>
  <si>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</si>
  <si>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</si>
  <si>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</si>
  <si>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</si>
  <si>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</si>
  <si>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</si>
  <si>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</si>
  <si>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</si>
  <si>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</si>
  <si>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</si>
  <si>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</si>
  <si>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</si>
  <si>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</si>
  <si>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</si>
  <si>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</si>
  <si>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</si>
  <si>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</si>
  <si>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</si>
  <si>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</si>
  <si>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</si>
  <si>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</si>
  <si>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</si>
  <si>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</si>
  <si>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</si>
  <si>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</si>
  <si>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</si>
  <si>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</si>
  <si>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</si>
  <si>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</si>
  <si>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</si>
  <si>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</si>
  <si>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</si>
  <si>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</si>
  <si>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</si>
  <si>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</si>
  <si>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</si>
  <si>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</si>
  <si>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</si>
  <si>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</si>
  <si>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</si>
  <si>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</si>
  <si>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</si>
  <si>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</si>
  <si>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</si>
  <si>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</si>
  <si>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</si>
  <si>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</si>
  <si>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</si>
  <si>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</si>
  <si>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</si>
  <si>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</si>
  <si>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</si>
  <si>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</si>
  <si>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</si>
  <si>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</si>
  <si>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</si>
  <si>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</si>
  <si>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</si>
  <si>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</si>
  <si>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</si>
  <si>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</si>
  <si>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</si>
  <si>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</si>
  <si>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</si>
  <si>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</si>
  <si>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</si>
  <si>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</si>
  <si>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</si>
  <si>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</si>
  <si>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</si>
  <si>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</si>
  <si>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</si>
  <si>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</si>
  <si>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</si>
  <si>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</si>
  <si>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</si>
  <si>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</si>
  <si>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</si>
  <si>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</si>
  <si>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</si>
  <si>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</si>
  <si>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</si>
  <si>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</si>
  <si>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</si>
  <si>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</si>
  <si>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</si>
  <si>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</si>
  <si>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</si>
  <si>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</si>
  <si>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</si>
  <si>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</si>
  <si>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</si>
  <si>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</si>
  <si>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</si>
  <si>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</si>
  <si>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</si>
  <si>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</si>
  <si>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</si>
  <si>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</si>
  <si>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</si>
  <si>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</si>
  <si>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</si>
  <si>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</si>
  <si>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</si>
  <si>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</si>
  <si>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</si>
  <si>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</si>
  <si>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</si>
  <si>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</si>
  <si>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</si>
  <si>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</si>
  <si>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</si>
  <si>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</si>
  <si>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</si>
  <si>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</si>
  <si>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</si>
  <si>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</si>
  <si>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</si>
  <si>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</si>
  <si>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</si>
  <si>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</si>
  <si>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</si>
  <si>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</si>
  <si>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</si>
  <si>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</si>
  <si>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</si>
  <si>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</si>
  <si>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</si>
  <si>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</si>
  <si>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</si>
  <si>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</si>
  <si>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</si>
  <si>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</si>
  <si>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</si>
  <si>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</si>
  <si>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</si>
  <si>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</si>
  <si>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</si>
  <si>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</si>
  <si>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</si>
  <si>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</si>
  <si>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</si>
  <si>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</si>
  <si>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</si>
  <si>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</si>
  <si>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</si>
  <si>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</si>
  <si>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</si>
  <si>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</si>
  <si>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</si>
  <si>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</si>
  <si>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</si>
  <si>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</si>
  <si>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</si>
  <si>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</si>
  <si>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</si>
  <si>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</si>
  <si>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</si>
  <si>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</si>
  <si>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</si>
  <si>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</si>
  <si>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</si>
  <si>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</si>
  <si>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</si>
  <si>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</si>
  <si>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</si>
  <si>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</si>
  <si>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</si>
  <si>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</si>
  <si>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</si>
  <si>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</si>
  <si>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</si>
  <si>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</si>
  <si>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</si>
  <si>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</si>
  <si>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</si>
  <si>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</si>
  <si>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</si>
  <si>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</si>
  <si>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</si>
  <si>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</si>
  <si>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</si>
  <si>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</si>
  <si>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</si>
  <si>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</si>
  <si>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</si>
  <si>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</si>
  <si>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</si>
  <si>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</si>
  <si>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</si>
  <si>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</si>
  <si>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</si>
  <si>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</si>
  <si>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</si>
  <si>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</si>
  <si>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</si>
  <si>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</si>
  <si>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</si>
  <si>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</si>
  <si>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</si>
  <si>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</si>
  <si>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</si>
  <si>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</si>
  <si>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</si>
  <si>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</si>
  <si>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</si>
  <si>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</si>
  <si>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</si>
  <si>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</si>
  <si>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</si>
  <si>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</si>
  <si>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</si>
  <si>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</si>
  <si>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</si>
  <si>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</si>
  <si>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</si>
  <si>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</si>
  <si>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</si>
  <si>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</si>
  <si>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</si>
  <si>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</si>
  <si>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</si>
  <si>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</si>
  <si>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</si>
  <si>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</si>
  <si>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</si>
  <si>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</si>
  <si>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</si>
  <si>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</si>
  <si>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</si>
  <si>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</si>
  <si>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</si>
  <si>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</si>
  <si>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</si>
  <si>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</si>
  <si>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</si>
  <si>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</si>
  <si>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</si>
  <si>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</si>
  <si>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</si>
  <si>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</si>
  <si>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</si>
  <si>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</si>
  <si>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</si>
  <si>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</si>
  <si>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</si>
  <si>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</si>
  <si>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</si>
  <si>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</si>
  <si>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</si>
  <si>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</si>
  <si>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</si>
  <si>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</si>
  <si>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</si>
  <si>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</si>
  <si>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</si>
  <si>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</si>
  <si>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</si>
  <si>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</si>
  <si>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</si>
  <si>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</si>
  <si>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</si>
  <si>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</si>
  <si>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</si>
  <si>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</si>
  <si>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</si>
  <si>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</si>
  <si>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</si>
  <si>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</si>
  <si>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</si>
  <si>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</si>
  <si>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</si>
  <si>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</si>
  <si>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</si>
  <si>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</si>
  <si>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</si>
  <si>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</si>
  <si>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</si>
  <si>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</si>
  <si>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</si>
  <si>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</si>
  <si>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</si>
  <si>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</si>
  <si>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</si>
  <si>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</si>
  <si>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</si>
  <si>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</si>
  <si>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</si>
  <si>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</si>
  <si>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</si>
  <si>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</si>
  <si>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</si>
  <si>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</si>
  <si>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</si>
  <si>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</si>
  <si>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</si>
  <si>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</si>
  <si>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</si>
  <si>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</si>
  <si>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</si>
  <si>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</si>
  <si>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</si>
  <si>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</si>
  <si>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</si>
  <si>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</si>
  <si>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</si>
  <si>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</si>
  <si>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</si>
  <si>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</si>
  <si>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</si>
  <si>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</si>
  <si>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</si>
  <si>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</si>
  <si>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</si>
  <si>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</si>
  <si>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</si>
  <si>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</si>
  <si>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</si>
  <si>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</si>
  <si>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</si>
  <si>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</si>
  <si>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</si>
  <si>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</si>
  <si>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</si>
  <si>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</si>
  <si>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</si>
  <si>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</si>
  <si>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</si>
  <si>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</si>
  <si>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</si>
  <si>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</si>
  <si>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</si>
  <si>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</si>
  <si>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</si>
  <si>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</si>
  <si>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</si>
  <si>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</si>
  <si>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</si>
  <si>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</si>
  <si>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</si>
  <si>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</si>
  <si>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</si>
  <si>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</si>
  <si>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</si>
  <si>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</si>
  <si>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</si>
  <si>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</si>
  <si>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</si>
  <si>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</si>
  <si>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</si>
  <si>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</si>
  <si>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</si>
  <si>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</si>
  <si>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</si>
  <si>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</si>
  <si>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</si>
  <si>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</si>
  <si>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</si>
  <si>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</si>
  <si>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</si>
  <si>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</si>
  <si>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</si>
  <si>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</si>
  <si>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</si>
  <si>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</si>
  <si>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</si>
  <si>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</si>
  <si>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</si>
  <si>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</si>
  <si>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</si>
  <si>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</si>
  <si>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</si>
  <si>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</si>
  <si>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</si>
  <si>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</si>
  <si>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</si>
  <si>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</si>
  <si>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</si>
  <si>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</si>
  <si>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</si>
  <si>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</si>
  <si>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</si>
  <si>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</si>
  <si>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</si>
  <si>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</si>
  <si>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</si>
  <si>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</si>
  <si>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</si>
  <si>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</si>
  <si>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</si>
  <si>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</si>
  <si>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</si>
  <si>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</si>
  <si>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</si>
  <si>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</si>
  <si>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</si>
  <si>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</si>
  <si>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</si>
  <si>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</si>
  <si>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</si>
  <si>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</si>
  <si>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</si>
  <si>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</si>
  <si>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</si>
  <si>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</si>
  <si>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</si>
  <si>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</si>
  <si>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</si>
  <si>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</si>
  <si>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</si>
  <si>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</si>
  <si>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</si>
  <si>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</si>
  <si>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</si>
  <si>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</si>
  <si>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</si>
  <si>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</si>
  <si>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</si>
  <si>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</si>
  <si>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</si>
  <si>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</si>
  <si>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</si>
  <si>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</si>
  <si>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</si>
  <si>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</si>
  <si>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</si>
  <si>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</si>
  <si>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</si>
  <si>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</si>
  <si>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</si>
  <si>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</si>
  <si>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</si>
  <si>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</si>
  <si>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</si>
  <si>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</si>
  <si>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</si>
  <si>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</si>
  <si>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</si>
  <si>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</si>
  <si>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</si>
  <si>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</si>
  <si>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</si>
  <si>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</si>
  <si>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</si>
  <si>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</si>
  <si>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</si>
  <si>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</si>
  <si>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</si>
  <si>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</si>
  <si>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</si>
  <si>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</si>
  <si>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</si>
  <si>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</si>
  <si>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</si>
  <si>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</si>
  <si>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</si>
  <si>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</si>
  <si>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</si>
  <si>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</si>
  <si>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</si>
  <si>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</si>
  <si>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</si>
  <si>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</si>
  <si>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</si>
  <si>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</si>
  <si>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</si>
  <si>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</si>
  <si>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</si>
  <si>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</si>
  <si>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</si>
  <si>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</si>
  <si>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</si>
  <si>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</si>
  <si>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</si>
  <si>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</si>
  <si>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</si>
  <si>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</si>
  <si>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</si>
  <si>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</si>
  <si>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</si>
  <si>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</si>
  <si>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</si>
  <si>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</si>
  <si>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</si>
  <si>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</si>
  <si>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</si>
  <si>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</si>
  <si>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</si>
  <si>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</si>
  <si>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</si>
  <si>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</si>
  <si>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</si>
  <si>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</si>
  <si>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</si>
  <si>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</si>
  <si>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</si>
  <si>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</si>
  <si>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</si>
  <si>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</si>
  <si>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</si>
  <si>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</si>
  <si>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</si>
  <si>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</si>
  <si>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</si>
  <si>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</si>
  <si>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</si>
  <si>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</si>
  <si>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</si>
  <si>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</si>
  <si>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</si>
  <si>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</si>
  <si>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</si>
  <si>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</si>
  <si>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</si>
  <si>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</si>
  <si>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</si>
  <si>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</si>
  <si>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</si>
  <si>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</si>
  <si>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</si>
  <si>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</si>
  <si>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</si>
  <si>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</si>
  <si>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</si>
  <si>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</si>
  <si>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</si>
  <si>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</si>
  <si>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</si>
  <si>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</si>
  <si>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</si>
  <si>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</si>
  <si>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</si>
  <si>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</si>
  <si>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</si>
  <si>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</si>
  <si>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</si>
  <si>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</si>
  <si>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</si>
  <si>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</si>
  <si>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</si>
  <si>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</si>
  <si>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</si>
  <si>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</si>
  <si>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</si>
  <si>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</si>
  <si>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</si>
  <si>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</si>
  <si>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</si>
  <si>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</si>
  <si>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</si>
  <si>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</si>
  <si>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</si>
  <si>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</si>
  <si>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</si>
  <si>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</si>
  <si>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</si>
  <si>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</si>
  <si>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</si>
  <si>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</si>
  <si>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</si>
  <si>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</si>
  <si>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</si>
  <si>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</si>
  <si>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</si>
  <si>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</si>
  <si>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</si>
  <si>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</si>
  <si>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</si>
  <si>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</si>
  <si>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</si>
  <si>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</si>
  <si>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</si>
  <si>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</si>
  <si>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</si>
  <si>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</si>
  <si>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</si>
  <si>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</si>
  <si>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</si>
  <si>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</si>
  <si>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</si>
  <si>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</si>
  <si>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</si>
  <si>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</si>
  <si>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</si>
  <si>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</si>
  <si>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</si>
  <si>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</si>
  <si>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</si>
  <si>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</si>
  <si>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</si>
  <si>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</si>
  <si>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</si>
  <si>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</si>
  <si>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</si>
  <si>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</si>
  <si>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</si>
  <si>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</si>
  <si>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</si>
  <si>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</si>
  <si>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</si>
  <si>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</si>
  <si>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</si>
  <si>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</si>
  <si>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</si>
  <si>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</si>
  <si>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</si>
  <si>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</si>
  <si>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</si>
  <si>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</si>
  <si>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</si>
  <si>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</si>
  <si>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</si>
  <si>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</si>
  <si>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</si>
  <si>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</si>
  <si>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</si>
  <si>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</si>
  <si>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</si>
  <si>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</si>
  <si>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</si>
  <si>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</si>
  <si>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</si>
  <si>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</si>
  <si>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</si>
  <si>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</si>
  <si>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</si>
  <si>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</si>
  <si>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</si>
  <si>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</si>
  <si>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</si>
  <si>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</si>
  <si>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</si>
  <si>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</si>
  <si>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</si>
  <si>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</si>
  <si>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</si>
  <si>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</si>
  <si>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</si>
  <si>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</si>
  <si>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</si>
  <si>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</si>
  <si>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</si>
  <si>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</si>
  <si>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</si>
  <si>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</si>
  <si>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</si>
  <si>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</si>
  <si>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</si>
  <si>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</si>
  <si>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</si>
  <si>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</si>
  <si>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</si>
  <si>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</si>
  <si>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</si>
  <si>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</si>
  <si>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</si>
  <si>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</si>
  <si>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</si>
  <si>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</si>
  <si>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</si>
  <si>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</si>
  <si>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</si>
  <si>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</si>
  <si>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</si>
  <si>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</si>
  <si>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</si>
  <si>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</si>
  <si>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</si>
  <si>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</si>
  <si>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</si>
  <si>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</si>
  <si>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</si>
  <si>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</si>
  <si>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</si>
  <si>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</si>
  <si>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</si>
  <si>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</si>
  <si>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</si>
  <si>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</si>
  <si>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</si>
  <si>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</si>
  <si>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</si>
  <si>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</si>
  <si>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</si>
  <si>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</si>
  <si>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</si>
  <si>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</si>
  <si>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</si>
  <si>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</si>
  <si>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</si>
  <si>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</si>
  <si>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</si>
  <si>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</si>
  <si>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</si>
  <si>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</si>
  <si>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</si>
  <si>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</si>
  <si>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</si>
  <si>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</si>
  <si>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</si>
  <si>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</si>
  <si>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</si>
  <si>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</si>
  <si>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</si>
  <si>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</si>
  <si>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</si>
  <si>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</si>
  <si>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</si>
  <si>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</si>
  <si>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</si>
  <si>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</si>
  <si>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</si>
  <si>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</si>
  <si>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</si>
  <si>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</si>
  <si>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</si>
  <si>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</si>
  <si>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</si>
  <si>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</si>
  <si>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</si>
  <si>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</si>
  <si>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</si>
  <si>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</si>
  <si>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</si>
  <si>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</si>
  <si>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</si>
  <si>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</si>
  <si>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</si>
  <si>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</si>
  <si>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</si>
  <si>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</si>
  <si>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</si>
  <si>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</si>
  <si>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</si>
  <si>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</si>
  <si>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</si>
  <si>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</si>
  <si>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</si>
  <si>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</si>
  <si>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</si>
  <si>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</si>
  <si>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</si>
  <si>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</si>
  <si>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</si>
  <si>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</si>
  <si>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</si>
  <si>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</si>
  <si>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</si>
  <si>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</si>
  <si>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</si>
  <si>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</si>
  <si>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</si>
  <si>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</si>
  <si>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</si>
  <si>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</si>
  <si>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</si>
  <si>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</si>
  <si>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</si>
  <si>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</si>
  <si>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</si>
  <si>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</si>
  <si>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</si>
  <si>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</si>
  <si>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</si>
  <si>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</si>
  <si>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</si>
  <si>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</si>
  <si>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</si>
  <si>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</si>
  <si>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</si>
  <si>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</si>
  <si>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</si>
  <si>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</si>
  <si>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</si>
  <si>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</si>
  <si>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</si>
  <si>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</si>
  <si>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</si>
  <si>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</si>
  <si>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</si>
  <si>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</si>
  <si>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</si>
  <si>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</si>
  <si>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</si>
  <si>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</si>
  <si>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</si>
  <si>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</si>
  <si>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</si>
  <si>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</si>
  <si>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</si>
  <si>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</si>
  <si>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</si>
  <si>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</si>
  <si>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</si>
  <si>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</si>
  <si>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</si>
  <si>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</si>
  <si>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</si>
  <si>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</si>
  <si>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</si>
  <si>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</si>
  <si>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</si>
  <si>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</si>
  <si>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</si>
  <si>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</si>
  <si>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</si>
  <si>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</si>
  <si>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</si>
  <si>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</si>
  <si>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</si>
  <si>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</si>
  <si>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</si>
  <si>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</si>
  <si>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</si>
  <si>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</si>
  <si>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</si>
  <si>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</si>
  <si>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</si>
  <si>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</si>
  <si>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</si>
  <si>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</si>
  <si>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</si>
  <si>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</si>
  <si>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</si>
  <si>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</si>
  <si>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</si>
  <si>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</si>
  <si>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</si>
  <si>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</si>
  <si>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</si>
  <si>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</si>
  <si>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</si>
  <si>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</si>
  <si>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</si>
  <si>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</si>
  <si>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</si>
  <si>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</si>
  <si>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</si>
  <si>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</si>
  <si>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</si>
  <si>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</si>
  <si>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</si>
  <si>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</si>
  <si>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</si>
  <si>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</si>
  <si>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</si>
  <si>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</si>
  <si>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</si>
  <si>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</si>
  <si>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</si>
  <si>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</si>
  <si>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</si>
  <si>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</si>
  <si>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</si>
  <si>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</si>
  <si>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</si>
  <si>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</si>
  <si>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</si>
  <si>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</si>
  <si>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</si>
  <si>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</si>
  <si>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</si>
  <si>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</si>
  <si>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</si>
  <si>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</si>
  <si>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</si>
  <si>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</si>
  <si>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</si>
  <si>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</si>
  <si>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</si>
  <si>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</si>
  <si>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</si>
  <si>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</si>
  <si>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</si>
  <si>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</si>
  <si>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</si>
  <si>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</si>
  <si>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</si>
  <si>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</si>
  <si>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</si>
  <si>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</si>
  <si>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</si>
  <si>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</si>
  <si>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</si>
  <si>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</si>
  <si>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</si>
  <si>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</si>
  <si>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</si>
  <si>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</si>
  <si>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</si>
  <si>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</si>
  <si>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</si>
  <si>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</si>
  <si>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</si>
  <si>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</si>
  <si>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</si>
  <si>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</si>
  <si>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</si>
  <si>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</si>
  <si>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</si>
  <si>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</si>
  <si>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</si>
  <si>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</si>
  <si>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</si>
  <si>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</si>
  <si>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</si>
  <si>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</si>
  <si>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</si>
  <si>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</si>
  <si>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</si>
  <si>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</si>
  <si>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</si>
  <si>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</si>
  <si>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</si>
  <si>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</si>
  <si>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</si>
  <si>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</si>
  <si>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</si>
  <si>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</si>
  <si>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</si>
  <si>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</si>
  <si>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</si>
  <si>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</si>
  <si>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</si>
  <si>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</si>
  <si>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</si>
  <si>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</si>
  <si>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</si>
  <si>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</si>
  <si>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</si>
  <si>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</si>
  <si>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</si>
  <si>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</si>
  <si>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</si>
  <si>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</si>
  <si>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</si>
  <si>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</si>
  <si>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</si>
  <si>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</si>
  <si>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</si>
  <si>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</si>
  <si>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</si>
  <si>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</si>
  <si>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</si>
  <si>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</si>
  <si>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</si>
  <si>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</si>
  <si>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</si>
  <si>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</si>
  <si>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</si>
  <si>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</si>
  <si>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</si>
  <si>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</si>
  <si>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</si>
  <si>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</si>
  <si>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</si>
  <si>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</si>
  <si>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</si>
  <si>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</si>
  <si>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</si>
  <si>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</si>
  <si>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</si>
  <si>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</si>
  <si>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</si>
  <si>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</si>
  <si>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</si>
  <si>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</si>
  <si>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</si>
  <si>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</si>
  <si>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</si>
  <si>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</si>
  <si>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</si>
  <si>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</si>
  <si>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</si>
  <si>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</si>
  <si>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</si>
  <si>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</si>
  <si>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</si>
  <si>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</si>
  <si>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</si>
  <si>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</si>
  <si>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</si>
  <si>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</si>
  <si>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</si>
  <si>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</si>
  <si>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</si>
  <si>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</si>
  <si>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</si>
  <si>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</si>
  <si>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</si>
  <si>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</si>
  <si>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</si>
  <si>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</si>
  <si>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</si>
  <si>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</si>
  <si>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</si>
  <si>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</si>
  <si>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</si>
  <si>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</si>
  <si>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</si>
  <si>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</si>
  <si>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</si>
  <si>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</si>
  <si>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</si>
  <si>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</si>
  <si>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</si>
  <si>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</si>
  <si>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</si>
  <si>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</si>
  <si>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</si>
  <si>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</si>
  <si>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</si>
  <si>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</si>
  <si>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</si>
  <si>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</si>
  <si>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</si>
  <si>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</si>
  <si>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</si>
  <si>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</si>
  <si>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</si>
  <si>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</si>
  <si>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</si>
  <si>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</si>
  <si>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</si>
  <si>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</si>
  <si>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</si>
  <si>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</si>
  <si>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</si>
  <si>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</si>
  <si>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</si>
  <si>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</si>
  <si>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</si>
  <si>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</si>
  <si>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</si>
  <si>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</si>
  <si>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</si>
  <si>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</si>
  <si>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</si>
  <si>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</si>
  <si>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</si>
  <si>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</si>
  <si>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</si>
  <si>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</si>
  <si>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</si>
  <si>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</si>
  <si>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</si>
  <si>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</si>
  <si>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</si>
  <si>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</si>
  <si>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</si>
  <si>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</si>
  <si>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</si>
  <si>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</si>
  <si>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</si>
  <si>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</si>
  <si>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</si>
  <si>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</si>
  <si>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</si>
  <si>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</si>
  <si>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</si>
  <si>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</si>
  <si>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</si>
  <si>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</si>
  <si>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</si>
  <si>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</si>
  <si>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</si>
  <si>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</si>
  <si>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</si>
  <si>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</si>
  <si>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</si>
  <si>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</si>
  <si>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</si>
  <si>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</si>
  <si>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</si>
  <si>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</si>
  <si>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</si>
  <si>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</si>
  <si>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</si>
  <si>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</si>
  <si>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</si>
  <si>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</si>
  <si>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</si>
  <si>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</si>
  <si>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</si>
  <si>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</si>
  <si>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</si>
  <si>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</si>
  <si>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</si>
  <si>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</si>
  <si>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</si>
  <si>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</si>
  <si>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</si>
  <si>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</si>
  <si>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</si>
  <si>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</si>
  <si>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</si>
  <si>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</si>
  <si>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</si>
  <si>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</si>
  <si>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</si>
  <si>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</si>
  <si>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</si>
  <si>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</si>
  <si>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</si>
  <si>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</si>
  <si>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</si>
  <si>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</si>
  <si>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</si>
  <si>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</si>
  <si>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</si>
  <si>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</si>
  <si>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</si>
  <si>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</si>
  <si>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</si>
  <si>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</si>
  <si>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</si>
  <si>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</si>
  <si>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</si>
  <si>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</si>
  <si>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</si>
  <si>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</si>
  <si>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</si>
  <si>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</si>
  <si>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</si>
  <si>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</si>
  <si>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</si>
  <si>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</si>
  <si>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</si>
  <si>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</si>
  <si>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</si>
  <si>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</si>
  <si>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</si>
  <si>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</si>
  <si>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</si>
  <si>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</si>
  <si>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</si>
  <si>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</si>
  <si>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</si>
  <si>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</si>
  <si>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</si>
  <si>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</si>
  <si>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</si>
  <si>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</si>
  <si>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</si>
  <si>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</si>
  <si>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</si>
  <si>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</si>
  <si>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</si>
  <si>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</si>
  <si>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</si>
  <si>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</si>
  <si>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</si>
  <si>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</si>
  <si>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</si>
  <si>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</si>
  <si>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</si>
  <si>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</si>
  <si>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</si>
  <si>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</si>
  <si>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</si>
  <si>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</si>
  <si>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</si>
  <si>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</si>
  <si>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</si>
  <si>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</si>
  <si>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</si>
  <si>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</si>
  <si>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</si>
  <si>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</si>
  <si>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</si>
  <si>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</si>
  <si>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</si>
  <si>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</si>
  <si>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</si>
  <si>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</si>
  <si>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</si>
  <si>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</si>
  <si>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</si>
  <si>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</si>
  <si>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</si>
  <si>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</si>
  <si>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</si>
  <si>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</si>
  <si>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</si>
  <si>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</si>
  <si>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</si>
  <si>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</si>
  <si>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</si>
  <si>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</si>
  <si>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</si>
  <si>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</si>
  <si>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</si>
  <si>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</si>
  <si>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</si>
  <si>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</si>
  <si>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</si>
  <si>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</si>
  <si>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</si>
  <si>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</si>
  <si>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</si>
  <si>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</si>
  <si>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</si>
  <si>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</si>
  <si>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</si>
  <si>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</si>
  <si>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</si>
  <si>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</si>
  <si>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</si>
  <si>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</si>
  <si>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</si>
  <si>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</si>
  <si>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</si>
  <si>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</si>
  <si>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</si>
  <si>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</si>
  <si>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</si>
  <si>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</si>
  <si>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</si>
  <si>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</si>
  <si>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</si>
  <si>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</si>
  <si>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</si>
  <si>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</si>
  <si>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</si>
  <si>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</si>
  <si>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</si>
  <si>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</si>
  <si>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</si>
  <si>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</si>
  <si>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</si>
  <si>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</si>
  <si>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</si>
  <si>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</si>
  <si>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</si>
  <si>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</si>
  <si>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</si>
  <si>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</si>
  <si>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</si>
  <si>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</si>
  <si>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</si>
  <si>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</si>
  <si>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</si>
  <si>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</si>
  <si>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</si>
  <si>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</si>
  <si>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</si>
  <si>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</si>
  <si>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</si>
  <si>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</si>
  <si>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</si>
  <si>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</si>
  <si>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</si>
  <si>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</si>
  <si>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</si>
  <si>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</si>
  <si>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</si>
  <si>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</si>
  <si>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</si>
  <si>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</si>
  <si>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</si>
  <si>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</si>
  <si>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</si>
  <si>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</si>
  <si>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</si>
  <si>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</si>
  <si>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</si>
  <si>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</si>
  <si>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</si>
  <si>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</si>
  <si>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</si>
  <si>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</si>
  <si>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</si>
  <si>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</si>
  <si>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</si>
  <si>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</si>
  <si>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</si>
  <si>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</si>
  <si>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</si>
  <si>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</si>
  <si>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</si>
  <si>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</si>
  <si>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</si>
  <si>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</si>
  <si>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</si>
  <si>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</si>
  <si>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</si>
  <si>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</si>
  <si>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</si>
  <si>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</si>
  <si>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</si>
  <si>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</si>
  <si>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</si>
  <si>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</si>
  <si>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</si>
  <si>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</si>
  <si>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</si>
  <si>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</si>
  <si>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</si>
  <si>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</si>
  <si>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</si>
  <si>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</si>
  <si>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</si>
  <si>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</si>
  <si>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</si>
  <si>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</si>
  <si>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</si>
  <si>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</si>
  <si>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</si>
  <si>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</si>
  <si>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</si>
  <si>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</si>
  <si>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</si>
  <si>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</si>
  <si>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</si>
  <si>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</si>
  <si>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</si>
  <si>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</si>
  <si>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</si>
  <si>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</si>
  <si>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</si>
  <si>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</si>
  <si>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</si>
  <si>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</si>
  <si>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</si>
  <si>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</si>
  <si>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</si>
  <si>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</si>
  <si>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</si>
  <si>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</si>
  <si>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</si>
  <si>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</si>
  <si>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</si>
  <si>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</si>
  <si>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</si>
  <si>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</si>
  <si>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</si>
  <si>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</si>
  <si>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</si>
  <si>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</si>
  <si>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</si>
  <si>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</si>
  <si>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</si>
  <si>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</si>
  <si>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</si>
  <si>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</si>
  <si>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</si>
  <si>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</si>
  <si>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</si>
  <si>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</si>
  <si>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</si>
  <si>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</si>
  <si>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</si>
  <si>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</si>
  <si>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</si>
  <si>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</si>
  <si>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</si>
  <si>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</si>
  <si>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</si>
  <si>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</si>
  <si>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</si>
  <si>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</si>
  <si>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</si>
  <si>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</si>
  <si>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</si>
  <si>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</si>
  <si>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</si>
  <si>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</si>
  <si>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</si>
  <si>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</si>
  <si>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</si>
  <si>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</si>
  <si>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</si>
  <si>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</si>
  <si>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</si>
  <si>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</si>
  <si>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</si>
  <si>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</si>
  <si>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</si>
  <si>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</si>
  <si>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</si>
  <si>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</si>
  <si>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</si>
  <si>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</si>
  <si>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</si>
  <si>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</si>
  <si>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</si>
  <si>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</si>
  <si>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</si>
  <si>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</si>
  <si>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</si>
  <si>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</si>
  <si>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</si>
  <si>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</si>
  <si>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</si>
  <si>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</si>
  <si>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</si>
  <si>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</si>
  <si>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</si>
  <si>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</si>
  <si>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</si>
  <si>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</si>
  <si>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</si>
  <si>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</si>
  <si>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</si>
  <si>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</si>
  <si>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</si>
  <si>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</si>
  <si>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</si>
  <si>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</si>
  <si>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</si>
  <si>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</si>
  <si>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</si>
  <si>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</si>
  <si>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</si>
  <si>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</si>
  <si>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</si>
  <si>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</si>
  <si>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</si>
  <si>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</si>
  <si>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</si>
  <si>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</si>
  <si>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</si>
  <si>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</si>
  <si>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</si>
  <si>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</si>
  <si>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</si>
  <si>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</si>
  <si>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</si>
  <si>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</si>
  <si>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</si>
  <si>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</si>
  <si>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</si>
  <si>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</si>
  <si>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</si>
  <si>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</si>
  <si>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</si>
  <si>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</si>
  <si>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</si>
  <si>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</si>
  <si>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</si>
  <si>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</si>
  <si>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</si>
  <si>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</si>
  <si>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</si>
  <si>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</si>
  <si>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</si>
  <si>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</si>
  <si>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</si>
  <si>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</si>
  <si>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</si>
  <si>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</si>
  <si>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</si>
  <si>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</si>
  <si>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</si>
  <si>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</si>
  <si>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</si>
  <si>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</si>
  <si>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</si>
  <si>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</si>
  <si>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</si>
  <si>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</si>
  <si>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</si>
  <si>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</si>
  <si>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</si>
  <si>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</si>
  <si>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</si>
  <si>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</si>
  <si>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</si>
  <si>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</si>
  <si>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</si>
  <si>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</si>
  <si>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</si>
  <si>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</si>
  <si>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</si>
  <si>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</si>
  <si>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</si>
  <si>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</si>
  <si>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</si>
  <si>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</si>
  <si>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</si>
  <si>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</si>
  <si>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</si>
  <si>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</si>
  <si>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</si>
  <si>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</si>
  <si>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</si>
  <si>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</si>
  <si>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</si>
  <si>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</si>
  <si>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</si>
  <si>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</si>
  <si>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</si>
  <si>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</si>
  <si>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</si>
  <si>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</si>
  <si>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</si>
  <si>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</si>
  <si>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</si>
  <si>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</si>
  <si>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</si>
  <si>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</si>
  <si>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</si>
  <si>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</si>
  <si>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</si>
  <si>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</si>
  <si>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</si>
  <si>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</si>
  <si>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</si>
  <si>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</si>
  <si>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</si>
  <si>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</si>
  <si>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</si>
  <si>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</si>
  <si>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</si>
  <si>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</si>
  <si>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</si>
  <si>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</si>
  <si>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</si>
  <si>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</si>
  <si>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</si>
  <si>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</si>
  <si>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</si>
  <si>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</si>
  <si>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</si>
  <si>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</si>
  <si>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</si>
  <si>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</si>
  <si>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</si>
  <si>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</si>
  <si>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</si>
  <si>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</si>
  <si>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</si>
  <si>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</si>
  <si>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</si>
  <si>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</si>
  <si>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</si>
  <si>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</si>
  <si>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</si>
  <si>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</si>
  <si>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</si>
  <si>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</si>
  <si>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</si>
  <si>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</si>
  <si>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</si>
  <si>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</si>
  <si>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</si>
  <si>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</si>
  <si>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</si>
  <si>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</si>
  <si>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</si>
  <si>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</si>
  <si>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</si>
  <si>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</si>
  <si>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</si>
  <si>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</si>
  <si>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</si>
  <si>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</si>
  <si>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</si>
  <si>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</si>
  <si>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</si>
  <si>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</si>
  <si>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</si>
  <si>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</si>
  <si>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</si>
  <si>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</si>
  <si>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</si>
  <si>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</si>
  <si>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</si>
  <si>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</si>
  <si>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</si>
  <si>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</si>
  <si>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</si>
  <si>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</si>
  <si>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</si>
  <si>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</si>
  <si>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</si>
  <si>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</si>
  <si>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</si>
  <si>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</si>
  <si>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</si>
  <si>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</si>
  <si>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</si>
  <si>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</si>
  <si>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</si>
  <si>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</si>
  <si>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</si>
  <si>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</si>
  <si>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</si>
  <si>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</si>
  <si>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</si>
  <si>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</si>
  <si>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</si>
  <si>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</si>
  <si>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</si>
  <si>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</si>
  <si>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</si>
  <si>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</si>
  <si>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</si>
  <si>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</si>
  <si>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</si>
  <si>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</si>
  <si>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</si>
  <si>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</si>
  <si>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</si>
  <si>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</si>
  <si>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</si>
  <si>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</si>
  <si>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</si>
  <si>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</si>
  <si>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</si>
  <si>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</si>
  <si>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</si>
  <si>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</si>
  <si>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</si>
  <si>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</si>
  <si>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</si>
  <si>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</si>
  <si>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</si>
  <si>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</si>
  <si>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</si>
  <si>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</si>
  <si>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</si>
  <si>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</si>
  <si>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</si>
  <si>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</si>
  <si>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</si>
  <si>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</si>
  <si>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</si>
  <si>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</si>
  <si>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</si>
  <si>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</si>
  <si>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</si>
  <si>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</si>
  <si>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</si>
  <si>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</si>
  <si>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</si>
  <si>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</si>
  <si>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</si>
  <si>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</si>
  <si>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</si>
  <si>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</si>
  <si>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</si>
  <si>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</si>
  <si>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</si>
  <si>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</si>
  <si>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</si>
  <si>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</si>
  <si>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</si>
  <si>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</si>
  <si>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</si>
  <si>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</si>
  <si>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</si>
  <si>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</si>
  <si>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</si>
  <si>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</si>
  <si>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</si>
  <si>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</si>
  <si>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</si>
  <si>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</si>
  <si>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</si>
  <si>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</si>
  <si>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</si>
  <si>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</si>
  <si>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</si>
  <si>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</si>
  <si>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</si>
  <si>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</si>
  <si>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</si>
  <si>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</si>
  <si>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</si>
  <si>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</si>
  <si>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</si>
  <si>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</si>
  <si>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</si>
  <si>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</si>
  <si>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</si>
  <si>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</si>
  <si>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</si>
  <si>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</si>
  <si>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</si>
  <si>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</si>
  <si>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</si>
  <si>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</si>
  <si>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</si>
  <si>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</si>
  <si>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</si>
  <si>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</si>
  <si>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</si>
  <si>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</si>
  <si>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</si>
  <si>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</si>
  <si>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</si>
  <si>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</si>
  <si>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</si>
  <si>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</si>
  <si>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</si>
  <si>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</si>
  <si>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</si>
  <si>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</si>
  <si>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</si>
  <si>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</si>
  <si>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</si>
  <si>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</si>
  <si>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</si>
  <si>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</si>
  <si>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</si>
  <si>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</si>
  <si>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</si>
  <si>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</si>
  <si>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</si>
  <si>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</si>
  <si>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</si>
  <si>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</si>
  <si>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</si>
  <si>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</si>
  <si>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</si>
  <si>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</si>
  <si>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</si>
  <si>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</si>
  <si>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</si>
  <si>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</si>
  <si>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</si>
  <si>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</si>
  <si>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</si>
  <si>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</si>
  <si>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</si>
  <si>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</si>
  <si>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</si>
  <si>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</si>
  <si>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</si>
  <si>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</si>
  <si>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</si>
  <si>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</si>
  <si>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</si>
  <si>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</si>
  <si>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</si>
  <si>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</si>
  <si>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</si>
  <si>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</si>
  <si>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</si>
  <si>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</si>
  <si>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</si>
  <si>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</si>
  <si>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</si>
  <si>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</si>
  <si>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</si>
  <si>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</si>
  <si>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</si>
  <si>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</si>
  <si>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</si>
  <si>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</si>
  <si>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</si>
  <si>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</si>
  <si>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</si>
  <si>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</si>
  <si>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</si>
  <si>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</si>
  <si>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</si>
  <si>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</si>
  <si>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</si>
  <si>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</si>
  <si>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</si>
  <si>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</si>
  <si>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</si>
  <si>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</si>
  <si>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</si>
  <si>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</si>
  <si>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</si>
  <si>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</si>
  <si>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</si>
  <si>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</si>
  <si>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</si>
  <si>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</si>
  <si>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</si>
  <si>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</si>
  <si>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</si>
  <si>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</si>
  <si>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</si>
  <si>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</si>
  <si>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</si>
  <si>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</si>
  <si>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</si>
  <si>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</si>
  <si>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</si>
  <si>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</si>
  <si>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</si>
  <si>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</si>
  <si>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</si>
  <si>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</si>
  <si>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</si>
  <si>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</si>
  <si>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</si>
  <si>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</si>
  <si>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</si>
  <si>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</si>
  <si>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</si>
  <si>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</si>
  <si>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</si>
  <si>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</si>
  <si>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</si>
  <si>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</si>
  <si>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</si>
  <si>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</si>
  <si>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</si>
  <si>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</si>
  <si>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</si>
  <si>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</si>
  <si>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</si>
  <si>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</si>
  <si>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</si>
  <si>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</si>
  <si>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</si>
  <si>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</si>
  <si>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</si>
  <si>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</si>
  <si>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</si>
  <si>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</si>
  <si>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</si>
  <si>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</si>
  <si>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</si>
  <si>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</si>
  <si>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</si>
  <si>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</si>
  <si>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</si>
  <si>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</si>
  <si>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</si>
  <si>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</si>
  <si>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</si>
  <si>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</si>
  <si>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</si>
  <si>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</si>
  <si>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</si>
  <si>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</si>
  <si>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</si>
  <si>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</si>
  <si>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</si>
  <si>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</si>
  <si>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</si>
  <si>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</si>
  <si>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</si>
  <si>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</si>
  <si>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</si>
  <si>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</si>
  <si>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</si>
  <si>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</si>
  <si>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</si>
  <si>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</si>
  <si>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</si>
  <si>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</si>
  <si>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</si>
  <si>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</si>
  <si>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</si>
  <si>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</si>
  <si>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</si>
  <si>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</si>
  <si>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</si>
  <si>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</si>
  <si>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</si>
  <si>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</si>
  <si>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</si>
  <si>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</si>
  <si>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</si>
  <si>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</si>
  <si>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</si>
  <si>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</si>
  <si>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</si>
  <si>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</si>
  <si>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</si>
  <si>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</si>
  <si>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</si>
  <si>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</si>
  <si>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</si>
  <si>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</si>
  <si>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</si>
  <si>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</si>
  <si>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</si>
  <si>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</si>
  <si>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</si>
  <si>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</si>
  <si>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</si>
  <si>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</si>
  <si>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</si>
  <si>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</si>
  <si>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</si>
  <si>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</si>
  <si>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</si>
  <si>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</si>
  <si>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</si>
  <si>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</si>
  <si>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</si>
  <si>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</si>
  <si>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</si>
  <si>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</si>
  <si>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</si>
  <si>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</si>
  <si>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</si>
  <si>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</si>
  <si>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</si>
  <si>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</si>
  <si>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</si>
  <si>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</si>
  <si>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</si>
  <si>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</si>
  <si>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</si>
  <si>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</si>
  <si>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</si>
  <si>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</si>
  <si>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</si>
  <si>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</si>
  <si>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</si>
  <si>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</si>
  <si>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</si>
  <si>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</si>
  <si>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</si>
  <si>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</si>
  <si>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</si>
  <si>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</si>
  <si>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</si>
  <si>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</si>
  <si>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</si>
  <si>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</si>
  <si>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</si>
  <si>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</si>
  <si>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</si>
  <si>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</si>
  <si>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</si>
  <si>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</si>
  <si>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</si>
  <si>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</si>
  <si>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</si>
  <si>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</si>
  <si>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</si>
  <si>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</si>
  <si>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</si>
  <si>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</si>
  <si>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</si>
  <si>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</si>
  <si>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</si>
  <si>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</si>
  <si>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</si>
  <si>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</si>
  <si>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</si>
  <si>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</si>
  <si>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</si>
  <si>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</si>
  <si>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</si>
  <si>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</si>
  <si>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</si>
  <si>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</si>
  <si>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</si>
  <si>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</si>
  <si>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</si>
  <si>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</si>
  <si>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</si>
  <si>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</si>
  <si>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</si>
  <si>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</si>
  <si>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</si>
  <si>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</si>
  <si>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</si>
  <si>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</si>
  <si>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</si>
  <si>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</si>
  <si>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</si>
  <si>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</si>
  <si>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</si>
  <si>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</si>
  <si>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</si>
  <si>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</si>
  <si>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</si>
  <si>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</si>
  <si>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</si>
  <si>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</si>
  <si>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</si>
  <si>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</si>
  <si>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</si>
  <si>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</si>
  <si>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</si>
  <si>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</si>
  <si>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</si>
  <si>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</si>
  <si>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</si>
  <si>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</si>
  <si>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</si>
  <si>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</si>
  <si>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</si>
  <si>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</si>
  <si>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</si>
  <si>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</si>
  <si>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</si>
  <si>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</si>
  <si>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</si>
  <si>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</si>
  <si>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</si>
  <si>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</si>
  <si>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</si>
  <si>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</si>
  <si>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</si>
  <si>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</si>
  <si>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</si>
  <si>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</si>
  <si>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</si>
  <si>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</si>
  <si>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</si>
  <si>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</si>
  <si>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</si>
  <si>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</si>
  <si>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</si>
  <si>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</si>
  <si>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</si>
  <si>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</si>
  <si>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</si>
  <si>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</si>
  <si>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</si>
  <si>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</si>
  <si>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</si>
  <si>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</si>
  <si>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</si>
  <si>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</si>
  <si>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</si>
  <si>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</si>
  <si>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</si>
  <si>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</si>
  <si>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</si>
  <si>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</si>
  <si>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</si>
  <si>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</si>
  <si>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</si>
  <si>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</si>
  <si>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</si>
  <si>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</si>
  <si>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</si>
  <si>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</si>
  <si>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</si>
  <si>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</si>
  <si>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</si>
  <si>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</si>
  <si>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</si>
  <si>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</si>
  <si>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</si>
  <si>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</si>
  <si>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</si>
  <si>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</si>
  <si>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</si>
  <si>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</si>
  <si>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</si>
  <si>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</si>
  <si>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</si>
  <si>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</si>
  <si>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</si>
  <si>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</si>
  <si>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</si>
  <si>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</si>
  <si>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</si>
  <si>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</si>
  <si>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</si>
  <si>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</si>
  <si>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</si>
  <si>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</si>
  <si>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</si>
  <si>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</si>
  <si>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</si>
  <si>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</si>
  <si>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</si>
  <si>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</si>
  <si>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</si>
  <si>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</si>
  <si>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</si>
  <si>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</si>
  <si>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</si>
  <si>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</si>
  <si>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</si>
  <si>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</si>
  <si>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</si>
  <si>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</si>
  <si>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</si>
  <si>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</si>
  <si>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</si>
  <si>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</si>
  <si>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</si>
  <si>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</si>
  <si>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</si>
  <si>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</si>
  <si>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</si>
  <si>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</si>
  <si>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</si>
  <si>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</si>
  <si>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</si>
  <si>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</si>
  <si>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</si>
  <si>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</si>
  <si>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</si>
  <si>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</si>
  <si>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</si>
  <si>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</si>
  <si>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</si>
  <si>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</si>
  <si>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</si>
  <si>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</si>
  <si>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</si>
  <si>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</si>
  <si>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</si>
  <si>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</si>
  <si>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</si>
  <si>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</si>
  <si>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</si>
  <si>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</si>
  <si>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</si>
  <si>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</si>
  <si>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</si>
  <si>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</si>
  <si>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</si>
  <si>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</si>
  <si>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</si>
  <si>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</si>
  <si>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</si>
  <si>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</si>
  <si>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</si>
  <si>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</si>
  <si>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</si>
  <si>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</si>
  <si>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</si>
  <si>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</si>
  <si>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</si>
  <si>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</si>
  <si>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</si>
  <si>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</si>
  <si>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</si>
  <si>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</si>
  <si>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</si>
  <si>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</si>
  <si>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</si>
  <si>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</si>
  <si>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</si>
  <si>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</si>
  <si>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</si>
  <si>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</si>
  <si>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</si>
  <si>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</si>
  <si>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</si>
  <si>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</si>
  <si>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</si>
  <si>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</si>
  <si>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</si>
  <si>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</si>
  <si>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</si>
  <si>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</si>
  <si>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</si>
  <si>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</si>
  <si>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</si>
  <si>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</si>
  <si>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</si>
  <si>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</si>
  <si>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</si>
  <si>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</si>
  <si>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</si>
  <si>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</si>
  <si>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</si>
  <si>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</si>
  <si>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</si>
  <si>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</si>
  <si>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</si>
  <si>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</si>
  <si>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</si>
  <si>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</si>
  <si>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</si>
  <si>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</si>
  <si>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</si>
  <si>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</si>
  <si>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</si>
  <si>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</si>
  <si>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</si>
  <si>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</si>
  <si>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</si>
  <si>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</si>
  <si>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</si>
  <si>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</si>
  <si>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</si>
  <si>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</si>
  <si>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</si>
  <si>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</si>
  <si>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</si>
  <si>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</si>
  <si>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</si>
  <si>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</si>
  <si>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</si>
  <si>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</si>
  <si>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</si>
  <si>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</si>
  <si>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</si>
  <si>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</si>
  <si>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</si>
  <si>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</si>
  <si>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</si>
  <si>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</si>
  <si>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</si>
  <si>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</si>
  <si>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</si>
  <si>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</si>
  <si>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</si>
  <si>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</si>
  <si>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</si>
  <si>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</si>
  <si>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</si>
  <si>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</si>
  <si>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</si>
  <si>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</si>
  <si>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</si>
  <si>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</si>
  <si>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</si>
  <si>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</si>
  <si>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</si>
  <si>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</si>
  <si>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</si>
  <si>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</si>
  <si>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</si>
  <si>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</si>
  <si>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</si>
  <si>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</si>
  <si>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</si>
  <si>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</si>
  <si>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</si>
  <si>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</si>
  <si>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</si>
  <si>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</si>
  <si>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</si>
  <si>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</si>
  <si>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</si>
  <si>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</si>
  <si>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</si>
  <si>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</si>
  <si>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</si>
  <si>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</si>
  <si>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</si>
  <si>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</si>
  <si>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</si>
  <si>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</si>
  <si>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</si>
  <si>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</si>
  <si>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</si>
  <si>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</si>
  <si>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</si>
  <si>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</si>
  <si>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</si>
  <si>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</si>
  <si>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</si>
  <si>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</si>
  <si>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</si>
  <si>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</si>
  <si>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</si>
  <si>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</si>
  <si>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</si>
  <si>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</si>
  <si>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</si>
  <si>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</si>
  <si>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</si>
  <si>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</si>
  <si>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</si>
  <si>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</si>
  <si>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</si>
  <si>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</si>
  <si>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</si>
  <si>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</si>
  <si>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</si>
  <si>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</si>
  <si>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</si>
  <si>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</si>
  <si>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</si>
  <si>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</si>
  <si>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</si>
  <si>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</si>
  <si>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</si>
  <si>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</si>
  <si>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</si>
  <si>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</si>
  <si>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</si>
  <si>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</si>
  <si>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</si>
  <si>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</si>
  <si>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</si>
  <si>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</si>
  <si>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</si>
  <si>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</si>
  <si>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</si>
  <si>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</si>
  <si>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</si>
  <si>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</si>
  <si>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</si>
  <si>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</si>
  <si>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</si>
  <si>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</si>
  <si>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</si>
  <si>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</si>
  <si>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</si>
  <si>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</si>
  <si>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</si>
  <si>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</si>
  <si>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</si>
  <si>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</si>
  <si>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</si>
  <si>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</si>
  <si>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</si>
  <si>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</si>
  <si>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</si>
  <si>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</si>
  <si>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</si>
  <si>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</si>
  <si>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</si>
  <si>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</si>
  <si>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</si>
  <si>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</si>
  <si>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</si>
  <si>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</si>
  <si>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</si>
  <si>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</si>
  <si>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</si>
  <si>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</si>
  <si>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</si>
  <si>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</si>
  <si>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</si>
  <si>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</si>
  <si>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</si>
  <si>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</si>
  <si>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</si>
  <si>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</si>
  <si>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</si>
  <si>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</si>
  <si>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</si>
  <si>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</si>
  <si>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</si>
  <si>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</si>
  <si>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</si>
  <si>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</si>
  <si>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</si>
  <si>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</si>
  <si>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</si>
  <si>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</si>
  <si>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</si>
  <si>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</si>
  <si>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</si>
  <si>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</si>
  <si>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</si>
  <si>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</si>
  <si>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</si>
  <si>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</si>
  <si>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</si>
  <si>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</si>
  <si>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</si>
  <si>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</si>
  <si>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</si>
  <si>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</si>
  <si>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</si>
  <si>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</si>
  <si>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</si>
  <si>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</si>
  <si>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</si>
  <si>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</si>
  <si>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</si>
  <si>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</si>
  <si>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</si>
  <si>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</si>
  <si>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</si>
  <si>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</si>
  <si>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</si>
  <si>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</si>
  <si>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</si>
  <si>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</si>
  <si>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</si>
  <si>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</si>
  <si>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</si>
  <si>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</si>
  <si>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</si>
  <si>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</si>
  <si>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</si>
  <si>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</si>
  <si>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</si>
  <si>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</si>
  <si>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</si>
  <si>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</si>
  <si>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</si>
  <si>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</si>
  <si>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</si>
  <si>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</si>
  <si>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</si>
  <si>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</si>
  <si>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</si>
  <si>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</si>
  <si>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</si>
  <si>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</si>
  <si>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</si>
  <si>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</si>
  <si>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</si>
  <si>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</si>
  <si>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</si>
  <si>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</si>
  <si>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</si>
  <si>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</si>
  <si>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</si>
  <si>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</si>
  <si>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</si>
  <si>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</si>
  <si>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</si>
  <si>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</si>
  <si>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</si>
  <si>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</si>
  <si>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</si>
  <si>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</si>
  <si>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</si>
  <si>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</si>
  <si>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</si>
  <si>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</si>
  <si>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</si>
  <si>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</si>
  <si>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</si>
  <si>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</si>
  <si>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</si>
  <si>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</si>
  <si>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</si>
  <si>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</si>
  <si>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</si>
  <si>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</si>
  <si>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</si>
  <si>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</si>
  <si>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</si>
  <si>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</si>
  <si>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</si>
  <si>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</si>
  <si>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</si>
  <si>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</si>
  <si>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</si>
  <si>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</si>
  <si>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</si>
  <si>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</si>
  <si>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</si>
  <si>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</si>
  <si>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</si>
  <si>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</si>
  <si>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</si>
  <si>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</si>
  <si>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</si>
  <si>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</si>
  <si>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</si>
  <si>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</si>
  <si>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</si>
  <si>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</si>
  <si>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</si>
  <si>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</si>
  <si>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</si>
  <si>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</si>
  <si>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</si>
  <si>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</si>
  <si>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</si>
  <si>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</si>
  <si>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</si>
  <si>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</si>
  <si>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</si>
  <si>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</si>
  <si>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</si>
  <si>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</si>
  <si>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</si>
  <si>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</si>
  <si>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</si>
  <si>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</si>
  <si>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</si>
  <si>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</si>
  <si>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</si>
  <si>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</si>
  <si>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</si>
  <si>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</si>
  <si>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</si>
  <si>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</si>
  <si>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</si>
  <si>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</si>
  <si>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</si>
  <si>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</si>
  <si>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</si>
  <si>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</si>
  <si>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</si>
  <si>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</si>
  <si>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</si>
  <si>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</si>
  <si>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</si>
  <si>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</si>
  <si>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</si>
  <si>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</si>
  <si>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</si>
  <si>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</si>
  <si>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</si>
  <si>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</si>
  <si>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</si>
  <si>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</si>
  <si>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</si>
  <si>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</si>
  <si>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</si>
  <si>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</si>
  <si>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</si>
  <si>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</si>
  <si>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</si>
  <si>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</si>
  <si>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</si>
  <si>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</si>
  <si>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</si>
  <si>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</si>
  <si>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</si>
  <si>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</si>
  <si>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</si>
  <si>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</si>
  <si>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</si>
  <si>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</si>
  <si>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</si>
  <si>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</si>
  <si>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</si>
  <si>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</si>
  <si>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</si>
  <si>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</si>
  <si>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</si>
  <si>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</si>
  <si>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</si>
  <si>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</si>
  <si>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</si>
  <si>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</si>
  <si>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</si>
  <si>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</si>
  <si>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</si>
  <si>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</si>
  <si>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</si>
  <si>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</si>
  <si>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</si>
  <si>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</si>
  <si>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</si>
  <si>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</si>
  <si>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</si>
  <si>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</si>
  <si>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</si>
  <si>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</si>
  <si>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</si>
  <si>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</si>
  <si>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</si>
  <si>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</si>
  <si>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</si>
  <si>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</si>
  <si>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</si>
  <si>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</si>
  <si>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</si>
  <si>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</si>
  <si>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</si>
  <si>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</si>
  <si>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</si>
  <si>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</si>
  <si>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</si>
  <si>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</si>
  <si>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</si>
  <si>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</si>
  <si>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</si>
  <si>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</si>
  <si>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</si>
  <si>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</si>
  <si>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</si>
  <si>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</si>
  <si>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</si>
  <si>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</si>
  <si>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</si>
  <si>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</si>
  <si>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</si>
  <si>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</si>
  <si>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</si>
  <si>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</si>
  <si>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</si>
  <si>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</si>
  <si>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</si>
  <si>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</si>
  <si>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</si>
  <si>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</si>
  <si>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</si>
  <si>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</si>
  <si>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</si>
  <si>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</si>
  <si>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</si>
  <si>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</si>
  <si>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</si>
  <si>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</si>
  <si>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</si>
  <si>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</si>
  <si>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</si>
  <si>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</si>
  <si>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</si>
  <si>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</si>
  <si>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</si>
  <si>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</si>
  <si>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</si>
  <si>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</si>
  <si>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</si>
  <si>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</si>
  <si>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</si>
  <si>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</si>
  <si>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</si>
  <si>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</si>
  <si>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</si>
  <si>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</si>
  <si>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</si>
  <si>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</si>
  <si>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</si>
  <si>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</si>
  <si>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</si>
  <si>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</si>
  <si>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</si>
  <si>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</si>
  <si>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</si>
  <si>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</si>
  <si>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</si>
  <si>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</si>
  <si>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</si>
  <si>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</si>
  <si>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</si>
  <si>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</si>
  <si>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</si>
  <si>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</si>
  <si>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</si>
  <si>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</si>
  <si>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</si>
  <si>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</si>
  <si>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</si>
  <si>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</si>
  <si>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</si>
  <si>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</si>
  <si>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</si>
  <si>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</si>
  <si>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</si>
  <si>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</si>
  <si>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</si>
  <si>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</si>
  <si>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</si>
  <si>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</si>
  <si>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</si>
  <si>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</si>
  <si>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</si>
  <si>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</si>
  <si>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</si>
  <si>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</si>
  <si>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</si>
  <si>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</si>
  <si>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</si>
  <si>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</si>
  <si>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</si>
  <si>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</si>
  <si>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</si>
  <si>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</si>
  <si>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</si>
  <si>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</si>
  <si>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</si>
  <si>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</si>
  <si>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</si>
  <si>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</si>
  <si>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</si>
  <si>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</si>
  <si>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</si>
  <si>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</si>
  <si>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</si>
  <si>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</si>
  <si>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</si>
  <si>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</si>
  <si>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</si>
  <si>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</si>
  <si>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</si>
  <si>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</si>
  <si>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</si>
  <si>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</si>
  <si>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</si>
  <si>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</si>
  <si>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</si>
  <si>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</si>
  <si>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</si>
  <si>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</si>
  <si>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</si>
  <si>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</si>
  <si>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</si>
  <si>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</si>
  <si>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</si>
  <si>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</si>
  <si>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</si>
  <si>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</si>
  <si>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</si>
  <si>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</si>
  <si>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</si>
  <si>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</si>
  <si>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</si>
  <si>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</si>
  <si>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</si>
  <si>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</si>
  <si>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</si>
  <si>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</si>
  <si>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</si>
  <si>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</si>
  <si>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</si>
  <si>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</si>
  <si>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</si>
  <si>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</si>
  <si>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</si>
  <si>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</si>
  <si>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</si>
  <si>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</si>
  <si>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</si>
  <si>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</si>
  <si>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</si>
  <si>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</si>
  <si>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</si>
  <si>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</si>
  <si>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</si>
  <si>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</si>
  <si>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</si>
  <si>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</si>
  <si>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</si>
  <si>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</si>
  <si>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</si>
  <si>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</si>
  <si>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</si>
  <si>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</si>
  <si>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</si>
  <si>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</si>
  <si>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</si>
  <si>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</si>
  <si>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</si>
  <si>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</si>
  <si>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</si>
  <si>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</si>
  <si>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</si>
  <si>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</si>
  <si>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</si>
  <si>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</si>
  <si>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</si>
  <si>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</si>
  <si>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</si>
  <si>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</si>
  <si>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</si>
  <si>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</si>
  <si>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</si>
  <si>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</si>
  <si>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</si>
  <si>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</si>
  <si>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</si>
  <si>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</si>
  <si>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</si>
  <si>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</si>
  <si>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</si>
  <si>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</si>
  <si>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</si>
  <si>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</si>
  <si>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</si>
  <si>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</si>
  <si>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</si>
  <si>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</si>
  <si>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</si>
  <si>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</si>
  <si>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</si>
  <si>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</si>
  <si>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</si>
  <si>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</si>
  <si>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</si>
  <si>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</si>
  <si>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</si>
  <si>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</si>
  <si>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</si>
  <si>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</si>
  <si>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</si>
  <si>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</si>
  <si>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</si>
  <si>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</si>
  <si>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</si>
  <si>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</si>
  <si>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</si>
  <si>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</si>
  <si>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</si>
  <si>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</si>
  <si>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</si>
  <si>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</si>
  <si>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</si>
  <si>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</si>
  <si>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</si>
  <si>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</si>
  <si>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</si>
  <si>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</si>
  <si>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</si>
  <si>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</si>
  <si>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</si>
  <si>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</si>
  <si>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</si>
  <si>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</si>
  <si>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</si>
  <si>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</si>
  <si>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</si>
  <si>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</si>
  <si>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</si>
  <si>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</si>
  <si>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</si>
  <si>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</si>
  <si>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</si>
  <si>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</si>
  <si>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</si>
  <si>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</si>
  <si>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</si>
  <si>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</si>
  <si>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</si>
  <si>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</si>
  <si>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</si>
  <si>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</si>
  <si>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</si>
  <si>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</si>
  <si>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</si>
  <si>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</si>
  <si>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</si>
  <si>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</si>
  <si>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</si>
  <si>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</si>
  <si>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</si>
  <si>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</si>
  <si>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</si>
  <si>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</si>
  <si>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</si>
  <si>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</si>
  <si>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</si>
  <si>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</si>
  <si>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</si>
  <si>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</si>
  <si>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</si>
  <si>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</si>
  <si>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</si>
  <si>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</si>
  <si>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</si>
  <si>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</si>
  <si>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</si>
  <si>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</si>
  <si>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</si>
  <si>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</si>
  <si>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</si>
  <si>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</si>
  <si>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</si>
  <si>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</si>
  <si>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</si>
  <si>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</si>
  <si>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</si>
  <si>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</si>
  <si>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</si>
  <si>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</si>
  <si>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</si>
  <si>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</si>
  <si>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</si>
  <si>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</si>
  <si>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</si>
  <si>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</si>
  <si>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</si>
  <si>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</si>
  <si>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</si>
  <si>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</si>
  <si>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</si>
  <si>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</si>
  <si>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</si>
  <si>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</si>
  <si>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</si>
  <si>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</si>
  <si>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</si>
  <si>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</si>
  <si>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</si>
  <si>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</si>
  <si>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</si>
  <si>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</si>
  <si>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</si>
  <si>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</si>
  <si>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</si>
  <si>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</si>
  <si>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</si>
  <si>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</si>
  <si>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</si>
  <si>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</si>
  <si>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</si>
  <si>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</si>
  <si>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</si>
  <si>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</si>
  <si>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</si>
  <si>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</si>
  <si>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</si>
  <si>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</si>
  <si>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</si>
  <si>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</si>
  <si>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</si>
  <si>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</si>
  <si>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</si>
  <si>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</si>
  <si>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</si>
  <si>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</si>
  <si>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</si>
  <si>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</si>
  <si>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</si>
  <si>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</si>
  <si>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</si>
  <si>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</si>
  <si>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</si>
  <si>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</si>
  <si>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</si>
  <si>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</si>
  <si>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</si>
  <si>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</si>
  <si>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</si>
  <si>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</si>
  <si>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</si>
  <si>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</si>
  <si>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</si>
  <si>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</si>
  <si>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</si>
  <si>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</si>
  <si>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</si>
  <si>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</si>
  <si>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</si>
  <si>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</si>
  <si>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</si>
  <si>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</si>
  <si>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</si>
  <si>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</si>
  <si>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</si>
  <si>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</si>
  <si>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</si>
  <si>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</si>
  <si>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</si>
  <si>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</si>
  <si>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</si>
  <si>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</si>
  <si>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</si>
  <si>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</si>
  <si>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</si>
  <si>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</si>
  <si>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</si>
  <si>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</si>
  <si>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</si>
  <si>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</si>
  <si>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</si>
  <si>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</si>
  <si>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</si>
  <si>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</si>
  <si>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</si>
  <si>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</si>
  <si>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</si>
  <si>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</si>
  <si>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</si>
  <si>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</si>
  <si>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</si>
  <si>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</si>
  <si>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</si>
  <si>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</si>
  <si>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</si>
  <si>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</si>
  <si>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</si>
  <si>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</si>
  <si>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</si>
  <si>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</si>
  <si>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</si>
  <si>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</si>
  <si>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</si>
  <si>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</si>
  <si>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</si>
  <si>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</si>
  <si>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</si>
  <si>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</si>
  <si>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</si>
  <si>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</si>
  <si>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</si>
  <si>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</si>
  <si>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</si>
  <si>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</si>
  <si>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</si>
  <si>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</si>
  <si>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</si>
  <si>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</si>
  <si>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</si>
  <si>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</si>
  <si>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</si>
  <si>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</si>
  <si>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</si>
  <si>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</si>
  <si>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</si>
  <si>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</si>
  <si>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</si>
  <si>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</si>
  <si>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</si>
  <si>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</si>
  <si>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</si>
  <si>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</si>
  <si>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</si>
  <si>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</si>
  <si>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</si>
  <si>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</si>
  <si>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</si>
  <si>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</si>
  <si>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</si>
  <si>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</si>
  <si>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</si>
  <si>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</si>
  <si>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</si>
  <si>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</si>
  <si>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</si>
  <si>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</si>
  <si>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</si>
  <si>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</si>
  <si>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</si>
  <si>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</si>
  <si>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</si>
  <si>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</si>
  <si>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</si>
  <si>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</si>
  <si>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</si>
  <si>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</si>
  <si>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</si>
  <si>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</si>
  <si>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</si>
  <si>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</si>
  <si>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</si>
  <si>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</si>
  <si>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</si>
  <si>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</si>
  <si>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</si>
  <si>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</si>
  <si>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</si>
  <si>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</si>
  <si>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</si>
  <si>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</si>
  <si>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</si>
  <si>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</si>
  <si>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</si>
  <si>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</si>
  <si>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</si>
  <si>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</si>
  <si>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</si>
  <si>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</si>
  <si>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</si>
  <si>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</si>
  <si>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</si>
  <si>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</si>
  <si>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</si>
  <si>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</si>
  <si>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</si>
  <si>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</si>
  <si>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</si>
  <si>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</si>
  <si>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</si>
  <si>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</si>
  <si>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</si>
  <si>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</si>
  <si>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</si>
  <si>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</si>
  <si>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</si>
  <si>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</si>
  <si>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</si>
  <si>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</si>
  <si>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</si>
  <si>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</si>
  <si>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</si>
  <si>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</si>
  <si>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</si>
  <si>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</si>
  <si>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</si>
  <si>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</si>
  <si>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</si>
  <si>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</si>
  <si>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</si>
  <si>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</si>
  <si>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</si>
  <si>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</si>
  <si>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</si>
  <si>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</si>
  <si>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</si>
  <si>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</si>
  <si>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</si>
  <si>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</si>
  <si>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</si>
  <si>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</si>
  <si>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</si>
  <si>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</si>
  <si>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</si>
  <si>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</si>
  <si>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</si>
  <si>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</si>
  <si>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</si>
  <si>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</si>
  <si>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</si>
  <si>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</si>
  <si>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</si>
  <si>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</si>
  <si>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</si>
  <si>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</si>
  <si>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</si>
  <si>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</si>
  <si>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</si>
  <si>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</si>
  <si>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</si>
  <si>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</si>
  <si>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</si>
  <si>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</si>
  <si>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</si>
  <si>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</si>
  <si>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</si>
  <si>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</si>
  <si>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</si>
  <si>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</si>
  <si>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</si>
  <si>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</si>
  <si>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</si>
  <si>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</si>
  <si>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</si>
  <si>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</si>
  <si>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</si>
  <si>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</si>
  <si>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</si>
  <si>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</si>
  <si>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</si>
  <si>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</si>
  <si>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</si>
  <si>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</si>
  <si>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</si>
  <si>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</si>
  <si>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</si>
  <si>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</si>
  <si>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</si>
  <si>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</si>
  <si>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</si>
  <si>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</si>
  <si>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</si>
  <si>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</si>
  <si>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</si>
  <si>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</si>
  <si>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</si>
  <si>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</si>
  <si>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</si>
  <si>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</si>
  <si>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</si>
  <si>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</si>
  <si>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</si>
  <si>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</si>
  <si>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</si>
  <si>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</si>
  <si>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</si>
  <si>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</si>
  <si>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</si>
  <si>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</si>
  <si>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</si>
  <si>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</si>
  <si>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</si>
  <si>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</si>
  <si>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</si>
  <si>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</si>
  <si>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</si>
  <si>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</si>
  <si>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</si>
  <si>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</si>
  <si>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</si>
  <si>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</si>
  <si>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</si>
  <si>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</si>
  <si>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</si>
  <si>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</si>
  <si>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</si>
  <si>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</si>
  <si>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</si>
  <si>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</si>
  <si>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</si>
  <si>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</si>
  <si>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</si>
  <si>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</si>
  <si>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</si>
  <si>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</si>
  <si>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</si>
  <si>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</si>
  <si>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</si>
  <si>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</si>
  <si>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</si>
  <si>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</si>
  <si>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</si>
  <si>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</si>
  <si>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</si>
  <si>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</si>
  <si>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</si>
  <si>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</si>
  <si>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</si>
  <si>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</si>
  <si>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</si>
  <si>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</si>
  <si>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</si>
  <si>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</si>
  <si>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</si>
  <si>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</si>
  <si>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</si>
  <si>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</si>
  <si>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</si>
  <si>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</si>
  <si>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</si>
  <si>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</si>
  <si>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</si>
  <si>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</si>
  <si>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</si>
  <si>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</si>
  <si>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</si>
  <si>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</si>
  <si>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</si>
  <si>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</si>
  <si>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</si>
  <si>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</si>
  <si>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</si>
  <si>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</si>
  <si>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</si>
  <si>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</si>
  <si>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</si>
  <si>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</si>
  <si>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</si>
  <si>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</si>
  <si>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</si>
  <si>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</si>
  <si>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</si>
  <si>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</si>
  <si>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</si>
  <si>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</si>
  <si>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</si>
  <si>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</si>
  <si>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</si>
  <si>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</si>
  <si>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</si>
  <si>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</si>
  <si>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</si>
  <si>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</si>
  <si>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</si>
  <si>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</si>
  <si>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</si>
  <si>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</si>
  <si>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</si>
  <si>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</si>
  <si>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</si>
  <si>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</si>
  <si>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</si>
  <si>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</si>
  <si>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</si>
  <si>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</si>
  <si>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</si>
  <si>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</si>
  <si>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</si>
  <si>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</si>
  <si>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</si>
  <si>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</si>
  <si>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</si>
  <si>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</si>
  <si>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</si>
  <si>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</si>
  <si>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</si>
  <si>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</si>
  <si>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</si>
  <si>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</si>
  <si>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</si>
  <si>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</si>
  <si>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</si>
  <si>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</si>
  <si>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</si>
  <si>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</si>
  <si>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</si>
  <si>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</si>
  <si>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</si>
  <si>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</si>
  <si>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</si>
  <si>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</si>
  <si>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</si>
  <si>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</si>
  <si>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</si>
  <si>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</si>
  <si>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</si>
  <si>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</si>
  <si>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</si>
  <si>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</si>
  <si>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</si>
  <si>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</si>
  <si>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</si>
  <si>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</si>
  <si>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</si>
  <si>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</si>
  <si>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</si>
  <si>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</si>
  <si>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</si>
  <si>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</si>
  <si>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</si>
  <si>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</si>
  <si>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</si>
  <si>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</si>
  <si>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</si>
  <si>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</si>
  <si>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</si>
  <si>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</si>
  <si>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</si>
  <si>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</si>
  <si>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</si>
  <si>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</si>
  <si>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</si>
  <si>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</si>
  <si>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</si>
  <si>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</si>
  <si>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</si>
  <si>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</si>
  <si>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</si>
  <si>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</si>
  <si>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</si>
  <si>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</si>
  <si>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</si>
  <si>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</si>
  <si>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</si>
  <si>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</si>
  <si>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</si>
  <si>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</si>
  <si>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</si>
  <si>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</si>
  <si>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</si>
  <si>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</si>
  <si>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</si>
  <si>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</si>
  <si>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</si>
  <si>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</si>
  <si>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</si>
  <si>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</si>
  <si>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</si>
  <si>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</si>
  <si>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</si>
  <si>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</si>
  <si>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</si>
  <si>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</si>
  <si>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</si>
  <si>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</si>
  <si>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</si>
  <si>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</si>
  <si>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</si>
  <si>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</si>
  <si>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</si>
  <si>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</si>
  <si>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</si>
  <si>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</si>
  <si>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</si>
  <si>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</si>
  <si>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</si>
  <si>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</si>
  <si>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</si>
  <si>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</si>
  <si>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</si>
  <si>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</si>
  <si>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</si>
  <si>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</si>
  <si>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</si>
  <si>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</si>
  <si>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</si>
  <si>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</si>
  <si>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</si>
  <si>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</si>
  <si>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</si>
  <si>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</si>
  <si>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</si>
  <si>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</si>
  <si>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</si>
  <si>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</si>
  <si>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</si>
  <si>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</si>
  <si>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</si>
  <si>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</si>
  <si>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</si>
  <si>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</si>
  <si>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</si>
  <si>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</si>
  <si>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</si>
  <si>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</si>
  <si>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</si>
  <si>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</si>
  <si>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</si>
  <si>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</si>
  <si>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</si>
  <si>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</si>
  <si>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</si>
  <si>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</si>
  <si>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</si>
  <si>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</si>
  <si>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</si>
  <si>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</si>
  <si>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</si>
  <si>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</si>
  <si>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</si>
  <si>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</si>
  <si>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</si>
  <si>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</si>
  <si>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</si>
  <si>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</si>
  <si>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</si>
  <si>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</si>
  <si>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</si>
  <si>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</si>
  <si>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</si>
  <si>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</si>
  <si>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</si>
  <si>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</si>
  <si>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</si>
  <si>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</si>
  <si>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</si>
  <si>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</si>
  <si>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</si>
  <si>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</si>
  <si>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</si>
  <si>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</si>
  <si>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</si>
  <si>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</si>
  <si>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</si>
  <si>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</si>
  <si>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</si>
  <si>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</si>
  <si>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</si>
  <si>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</si>
  <si>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</si>
  <si>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</si>
  <si>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</si>
  <si>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</si>
  <si>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</si>
  <si>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</si>
  <si>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</si>
  <si>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</si>
  <si>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</si>
  <si>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</si>
  <si>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</si>
  <si>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</si>
  <si>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</si>
  <si>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</si>
  <si>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</si>
  <si>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</si>
  <si>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</si>
  <si>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</si>
  <si>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</si>
  <si>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</si>
  <si>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</si>
  <si>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</si>
  <si>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</si>
  <si>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</si>
  <si>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</si>
  <si>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</si>
  <si>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</si>
  <si>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</si>
  <si>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</si>
  <si>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</si>
  <si>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</si>
  <si>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</si>
  <si>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</si>
  <si>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</si>
  <si>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</si>
  <si>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</si>
  <si>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</si>
  <si>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</si>
  <si>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</si>
  <si>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</si>
  <si>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</si>
  <si>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</si>
  <si>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</si>
  <si>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</si>
  <si>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</si>
  <si>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</si>
  <si>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</si>
  <si>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</si>
  <si>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</si>
  <si>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</si>
  <si>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</si>
  <si>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</si>
  <si>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</si>
  <si>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</si>
  <si>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</si>
  <si>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</si>
  <si>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</si>
  <si>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</si>
  <si>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</si>
  <si>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</si>
  <si>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</si>
  <si>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</si>
  <si>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</si>
  <si>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</si>
  <si>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</si>
  <si>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</si>
  <si>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</si>
  <si>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</si>
  <si>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</si>
  <si>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</si>
  <si>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</si>
  <si>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</si>
  <si>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</si>
  <si>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</si>
  <si>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</si>
  <si>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</si>
  <si>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</si>
  <si>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</si>
  <si>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</si>
  <si>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</si>
  <si>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</si>
  <si>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</si>
  <si>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</si>
  <si>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</si>
  <si>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</si>
  <si>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</si>
  <si>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</si>
  <si>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</si>
  <si>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</si>
  <si>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</si>
  <si>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</si>
  <si>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</si>
  <si>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</si>
  <si>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</si>
  <si>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</si>
  <si>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</si>
  <si>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</si>
  <si>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</si>
  <si>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</si>
  <si>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</si>
  <si>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</si>
  <si>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</si>
  <si>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</si>
  <si>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</si>
  <si>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</si>
  <si>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</si>
  <si>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</si>
  <si>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</si>
  <si>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</si>
  <si>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</si>
  <si>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</si>
  <si>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</si>
  <si>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</si>
  <si>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</si>
  <si>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</si>
  <si>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</si>
  <si>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</si>
  <si>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</si>
  <si>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</si>
  <si>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</si>
  <si>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</si>
  <si>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</si>
  <si>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</si>
  <si>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</si>
  <si>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</si>
  <si>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</si>
  <si>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</si>
  <si>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</si>
  <si>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</si>
  <si>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</si>
  <si>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</si>
  <si>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</si>
  <si>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</si>
  <si>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</si>
  <si>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</si>
  <si>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</si>
  <si>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</si>
  <si>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</si>
  <si>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</si>
  <si>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</si>
  <si>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</si>
  <si>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</si>
  <si>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</si>
  <si>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</si>
  <si>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</si>
  <si>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</si>
  <si>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</si>
  <si>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</si>
  <si>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</si>
  <si>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</si>
  <si>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</si>
  <si>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</si>
  <si>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</si>
  <si>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</si>
  <si>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</si>
  <si>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</si>
  <si>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</si>
  <si>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</si>
  <si>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</si>
  <si>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</si>
  <si>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</si>
  <si>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</si>
  <si>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</si>
  <si>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</si>
  <si>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</si>
  <si>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</si>
  <si>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</si>
  <si>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</si>
  <si>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</si>
  <si>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</si>
  <si>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</si>
  <si>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</si>
  <si>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</si>
  <si>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</si>
  <si>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</si>
  <si>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</si>
  <si>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</si>
  <si>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</si>
  <si>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</si>
  <si>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</si>
  <si>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</si>
  <si>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</si>
  <si>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</si>
  <si>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</si>
  <si>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</si>
  <si>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</si>
  <si>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</si>
  <si>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</si>
  <si>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</si>
  <si>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</si>
  <si>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</si>
  <si>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</si>
  <si>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</si>
  <si>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</si>
  <si>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</si>
  <si>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</si>
  <si>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</si>
  <si>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</si>
  <si>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</si>
  <si>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</si>
  <si>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</si>
  <si>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</si>
  <si>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</si>
  <si>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</si>
  <si>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</si>
  <si>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</si>
  <si>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</si>
  <si>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</si>
  <si>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</si>
  <si>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</si>
  <si>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</si>
  <si>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</si>
  <si>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</si>
  <si>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</si>
  <si>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</si>
  <si>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</si>
  <si>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</si>
  <si>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</si>
  <si>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</si>
  <si>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</si>
  <si>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</si>
  <si>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</si>
  <si>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</si>
  <si>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</si>
  <si>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</si>
  <si>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</si>
  <si>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</si>
  <si>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</si>
  <si>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</si>
  <si>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</si>
  <si>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</si>
  <si>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</si>
  <si>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</si>
  <si>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</si>
  <si>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</si>
  <si>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</si>
  <si>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</si>
  <si>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</si>
  <si>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</si>
  <si>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</si>
  <si>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</si>
  <si>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</si>
  <si>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</si>
  <si>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</si>
  <si>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</si>
  <si>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</si>
  <si>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</si>
  <si>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</si>
  <si>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</si>
  <si>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</si>
  <si>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</si>
  <si>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</si>
  <si>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</si>
  <si>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</si>
  <si>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</si>
  <si>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</si>
  <si>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</si>
  <si>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</si>
  <si>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</si>
  <si>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</si>
  <si>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</si>
  <si>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</si>
  <si>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</si>
  <si>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</si>
  <si>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</si>
  <si>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</si>
  <si>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</si>
  <si>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</si>
  <si>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</si>
  <si>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</si>
  <si>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</si>
  <si>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</si>
  <si>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</si>
  <si>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</si>
  <si>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</si>
  <si>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</si>
  <si>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</si>
  <si>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</si>
  <si>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</si>
  <si>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</si>
  <si>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</si>
  <si>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</si>
  <si>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</si>
  <si>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</si>
  <si>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</si>
  <si>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</si>
  <si>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</si>
  <si>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</si>
  <si>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</si>
  <si>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</si>
  <si>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</si>
  <si>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</si>
  <si>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</si>
  <si>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</si>
  <si>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</si>
  <si>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</si>
  <si>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</si>
  <si>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</si>
  <si>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</si>
  <si>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</si>
  <si>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</si>
  <si>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</si>
  <si>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</si>
  <si>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</si>
  <si>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</si>
  <si>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</si>
  <si>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</si>
  <si>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</si>
  <si>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</si>
  <si>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</si>
  <si>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</si>
  <si>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</si>
  <si>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</si>
  <si>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</si>
  <si>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</si>
  <si>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</si>
  <si>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</si>
  <si>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</si>
  <si>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</si>
  <si>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</si>
  <si>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</si>
  <si>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</si>
  <si>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</si>
  <si>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</si>
  <si>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</si>
  <si>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</si>
  <si>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</si>
  <si>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</si>
  <si>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</si>
  <si>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</si>
  <si>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</si>
  <si>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</si>
  <si>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</si>
  <si>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</si>
  <si>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</si>
  <si>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</si>
  <si>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</si>
  <si>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</si>
  <si>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</si>
  <si>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</si>
  <si>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</si>
  <si>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</si>
  <si>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</si>
  <si>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</si>
  <si>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</si>
  <si>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</si>
  <si>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</si>
  <si>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</si>
  <si>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</si>
  <si>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</si>
  <si>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</si>
  <si>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</si>
  <si>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</si>
  <si>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</si>
  <si>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</si>
  <si>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</si>
  <si>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</si>
  <si>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</si>
  <si>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</si>
  <si>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</si>
  <si>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</si>
  <si>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</si>
  <si>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</si>
  <si>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</si>
  <si>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</si>
  <si>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</si>
  <si>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</si>
  <si>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</si>
  <si>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</si>
  <si>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</si>
  <si>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</si>
  <si>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</si>
  <si>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</si>
  <si>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</si>
  <si>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</si>
  <si>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</si>
  <si>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</si>
  <si>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</si>
  <si>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</si>
  <si>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</si>
  <si>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</si>
  <si>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</si>
  <si>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</si>
  <si>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</si>
  <si>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</si>
  <si>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</si>
  <si>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</si>
  <si>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</si>
  <si>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</si>
  <si>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</si>
  <si>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</si>
  <si>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</si>
  <si>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</si>
  <si>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</si>
  <si>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</si>
  <si>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</si>
  <si>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</si>
  <si>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</si>
  <si>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</si>
  <si>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</si>
  <si>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</si>
  <si>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</si>
  <si>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</si>
  <si>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</si>
  <si>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</si>
  <si>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</si>
  <si>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</si>
  <si>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</si>
  <si>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</si>
  <si>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</si>
  <si>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</si>
  <si>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</si>
  <si>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</si>
  <si>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</si>
  <si>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</si>
  <si>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</si>
  <si>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</si>
  <si>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</si>
  <si>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</si>
  <si>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</si>
  <si>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</si>
  <si>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</si>
  <si>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</si>
  <si>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</si>
  <si>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</si>
  <si>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</si>
  <si>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</si>
  <si>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</si>
  <si>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</si>
  <si>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</si>
  <si>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</si>
  <si>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</si>
  <si>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</si>
  <si>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</si>
  <si>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</si>
  <si>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</si>
  <si>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</si>
  <si>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</si>
  <si>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</si>
  <si>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</si>
  <si>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</si>
  <si>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</si>
  <si>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</si>
  <si>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</si>
  <si>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</si>
  <si>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</si>
  <si>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</si>
  <si>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</si>
  <si>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</si>
  <si>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</si>
  <si>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</si>
  <si>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</si>
  <si>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</si>
  <si>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</si>
  <si>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</si>
  <si>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</si>
  <si>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</si>
  <si>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</si>
  <si>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</si>
  <si>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</si>
  <si>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</si>
  <si>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</si>
  <si>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</si>
  <si>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</si>
  <si>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</si>
  <si>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</si>
  <si>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</si>
  <si>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</si>
  <si>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</si>
  <si>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</si>
  <si>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</si>
  <si>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</si>
  <si>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</si>
  <si>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</si>
  <si>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</si>
  <si>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</si>
  <si>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</si>
  <si>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</si>
  <si>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</si>
  <si>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</si>
  <si>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</si>
  <si>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</si>
  <si>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</si>
  <si>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</si>
  <si>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</si>
  <si>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</si>
  <si>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</si>
  <si>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</si>
  <si>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</si>
  <si>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</si>
  <si>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</si>
  <si>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</si>
  <si>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</si>
  <si>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</si>
  <si>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</si>
  <si>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</si>
  <si>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</si>
  <si>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</si>
  <si>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</si>
  <si>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</si>
  <si>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</si>
  <si>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</si>
  <si>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</si>
  <si>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</si>
  <si>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</si>
  <si>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</si>
  <si>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</si>
  <si>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</si>
  <si>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</si>
  <si>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</si>
  <si>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</si>
  <si>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</si>
  <si>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</si>
  <si>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</si>
  <si>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</si>
  <si>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</si>
  <si>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</si>
  <si>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</si>
  <si>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</si>
  <si>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</si>
  <si>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</si>
  <si>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</si>
  <si>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</si>
  <si>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</si>
  <si>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</si>
  <si>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</si>
  <si>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</si>
  <si>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</si>
  <si>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</si>
  <si>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</si>
  <si>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</si>
  <si>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</si>
  <si>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</si>
  <si>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</si>
  <si>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</si>
  <si>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</si>
  <si>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</si>
  <si>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</si>
  <si>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</si>
  <si>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</si>
  <si>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</si>
  <si>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</si>
  <si>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</si>
  <si>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</si>
  <si>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</si>
  <si>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</si>
  <si>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</si>
  <si>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</si>
  <si>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</si>
  <si>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</si>
  <si>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</si>
  <si>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</si>
  <si>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</si>
  <si>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</si>
  <si>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</si>
  <si>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</si>
  <si>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</si>
  <si>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</si>
  <si>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</si>
  <si>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</si>
  <si>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</si>
  <si>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</si>
  <si>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</si>
  <si>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</si>
  <si>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</si>
  <si>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</si>
  <si>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</si>
  <si>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</si>
  <si>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</si>
  <si>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</si>
  <si>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</si>
  <si>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</si>
  <si>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</si>
  <si>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</si>
  <si>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</si>
  <si>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</si>
  <si>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</si>
  <si>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</si>
  <si>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</si>
  <si>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</si>
  <si>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</si>
  <si>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</si>
  <si>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</si>
  <si>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</si>
  <si>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</si>
  <si>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</si>
  <si>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</si>
  <si>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</si>
  <si>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</si>
  <si>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</si>
  <si>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</si>
  <si>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</si>
  <si>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</si>
  <si>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</si>
  <si>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</si>
  <si>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</si>
  <si>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</si>
  <si>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</si>
  <si>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</si>
  <si>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</si>
  <si>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</si>
  <si>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</si>
  <si>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</si>
  <si>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</si>
  <si>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</si>
  <si>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</si>
  <si>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</si>
  <si>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</si>
  <si>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</si>
  <si>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</si>
  <si>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</si>
  <si>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</si>
  <si>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</si>
  <si>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</si>
  <si>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</si>
  <si>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</si>
  <si>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</si>
  <si>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</si>
  <si>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</si>
  <si>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</si>
  <si>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</si>
  <si>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</si>
  <si>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</si>
  <si>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</si>
  <si>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</si>
  <si>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</si>
  <si>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</si>
  <si>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</si>
  <si>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</si>
  <si>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</si>
  <si>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</si>
  <si>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</si>
  <si>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</si>
  <si>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</si>
  <si>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</si>
  <si>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</si>
  <si>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</si>
  <si>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</si>
  <si>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</si>
  <si>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</si>
  <si>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</si>
  <si>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</si>
  <si>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</si>
  <si>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</si>
  <si>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</si>
  <si>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</si>
  <si>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</si>
  <si>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</si>
  <si>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</si>
  <si>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</si>
  <si>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</si>
  <si>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</si>
  <si>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</si>
  <si>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</si>
  <si>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</si>
  <si>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</si>
  <si>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</si>
  <si>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</si>
  <si>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</si>
  <si>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</si>
  <si>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</si>
  <si>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</si>
  <si>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</si>
  <si>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</si>
  <si>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</si>
  <si>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</si>
  <si>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</si>
  <si>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</si>
  <si>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</si>
  <si>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</si>
  <si>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</si>
  <si>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</si>
  <si>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</si>
  <si>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</si>
  <si>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</si>
  <si>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</si>
  <si>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</si>
  <si>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</si>
  <si>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</si>
  <si>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</si>
  <si>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</si>
  <si>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</si>
  <si>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</si>
  <si>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</si>
  <si>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</si>
  <si>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</si>
  <si>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</si>
  <si>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</si>
  <si>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</si>
  <si>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</si>
  <si>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</si>
  <si>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</si>
  <si>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</si>
  <si>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</si>
  <si>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</si>
  <si>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</si>
  <si>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</si>
  <si>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</si>
  <si>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</si>
  <si>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</si>
  <si>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</si>
  <si>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</si>
  <si>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</si>
  <si>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</si>
  <si>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</si>
  <si>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</si>
  <si>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</si>
  <si>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</si>
  <si>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</si>
  <si>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</si>
  <si>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</si>
  <si>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</si>
  <si>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</si>
  <si>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</si>
  <si>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</si>
  <si>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</si>
  <si>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</si>
  <si>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</si>
  <si>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</si>
  <si>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</si>
  <si>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</si>
  <si>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</si>
  <si>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</si>
  <si>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</si>
  <si>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</si>
  <si>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</si>
  <si>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</si>
  <si>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</si>
  <si>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</si>
  <si>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</si>
  <si>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</si>
  <si>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</si>
  <si>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</si>
  <si>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</si>
  <si>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</si>
  <si>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</si>
  <si>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</si>
  <si>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</si>
  <si>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</si>
  <si>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</si>
  <si>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</si>
  <si>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</si>
  <si>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</si>
  <si>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</si>
  <si>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</si>
  <si>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</si>
  <si>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</si>
  <si>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</si>
  <si>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</si>
  <si>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</si>
  <si>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</si>
  <si>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</si>
  <si>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</si>
  <si>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</si>
  <si>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</si>
  <si>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</si>
  <si>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</si>
  <si>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</si>
  <si>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</si>
  <si>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</si>
  <si>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</si>
  <si>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</si>
  <si>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</si>
  <si>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</si>
  <si>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</si>
  <si>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</si>
  <si>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</si>
  <si>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</si>
  <si>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</si>
  <si>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</si>
  <si>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</si>
  <si>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</si>
  <si>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</si>
  <si>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</si>
  <si>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</si>
  <si>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</si>
  <si>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</si>
  <si>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</si>
  <si>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</si>
  <si>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</si>
  <si>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</si>
  <si>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</si>
  <si>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</si>
  <si>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</si>
  <si>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</si>
  <si>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</si>
  <si>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</si>
  <si>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</si>
  <si>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</si>
  <si>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</si>
  <si>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</si>
  <si>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</si>
  <si>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</si>
  <si>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</si>
  <si>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</si>
  <si>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</si>
  <si>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</si>
  <si>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</si>
  <si>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</si>
  <si>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</si>
  <si>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</si>
  <si>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</si>
  <si>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</si>
  <si>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</si>
  <si>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</si>
  <si>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</si>
  <si>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</si>
  <si>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</si>
  <si>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</si>
  <si>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</si>
  <si>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</si>
  <si>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</si>
  <si>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</si>
  <si>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</si>
  <si>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</si>
  <si>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</si>
  <si>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</si>
  <si>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</si>
  <si>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</si>
  <si>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</si>
  <si>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</si>
  <si>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</si>
  <si>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</si>
  <si>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</si>
  <si>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</si>
  <si>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</si>
  <si>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</si>
  <si>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</si>
  <si>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</si>
  <si>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</si>
  <si>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</si>
  <si>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</si>
  <si>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</si>
  <si>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</si>
  <si>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</si>
  <si>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</si>
  <si>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</si>
  <si>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</si>
  <si>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</si>
  <si>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</si>
  <si>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</si>
  <si>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</si>
  <si>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</si>
  <si>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</si>
  <si>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</si>
  <si>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</si>
  <si>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</si>
  <si>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</si>
  <si>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</si>
  <si>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</si>
  <si>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</si>
  <si>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</si>
  <si>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</si>
  <si>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</si>
  <si>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</si>
  <si>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</si>
  <si>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</si>
  <si>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</si>
  <si>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</si>
  <si>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</si>
  <si>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</si>
  <si>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</si>
  <si>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</si>
  <si>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</si>
  <si>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</si>
  <si>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</si>
  <si>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</si>
  <si>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</si>
  <si>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</si>
  <si>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</si>
  <si>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</si>
  <si>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</si>
  <si>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</si>
  <si>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</si>
  <si>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</si>
  <si>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</si>
  <si>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</si>
  <si>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</si>
  <si>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</si>
  <si>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</si>
  <si>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</si>
  <si>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</si>
  <si>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</si>
  <si>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</si>
  <si>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</si>
  <si>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</si>
  <si>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</si>
  <si>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</si>
  <si>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</si>
  <si>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</si>
  <si>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</si>
  <si>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</si>
  <si>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</si>
  <si>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</si>
  <si>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</si>
  <si>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</si>
  <si>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</si>
  <si>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</si>
  <si>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</si>
  <si>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</si>
  <si>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</si>
  <si>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</si>
  <si>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</si>
  <si>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</si>
  <si>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</si>
  <si>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</si>
  <si>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</si>
  <si>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</si>
  <si>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</si>
  <si>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</si>
  <si>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</si>
  <si>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</si>
  <si>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</si>
  <si>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</si>
  <si>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</si>
  <si>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</si>
  <si>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</si>
  <si>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</si>
  <si>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</si>
  <si>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</si>
  <si>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</si>
  <si>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</si>
  <si>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</si>
  <si>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</si>
  <si>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</si>
  <si>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</si>
  <si>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</si>
  <si>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</si>
  <si>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</si>
  <si>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</si>
  <si>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</si>
  <si>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</si>
  <si>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</si>
  <si>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</si>
  <si>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</si>
  <si>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</si>
  <si>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</si>
  <si>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</si>
  <si>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</si>
  <si>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</si>
  <si>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</si>
  <si>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</si>
  <si>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</si>
  <si>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</si>
  <si>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</si>
  <si>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</si>
  <si>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</si>
  <si>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</si>
  <si>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</si>
  <si>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</si>
  <si>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</si>
  <si>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</si>
  <si>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</si>
  <si>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</si>
  <si>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</si>
  <si>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</si>
  <si>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</si>
  <si>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</si>
  <si>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</si>
  <si>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</si>
  <si>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</si>
  <si>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</si>
  <si>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</si>
  <si>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</si>
  <si>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</si>
  <si>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</si>
  <si>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</si>
  <si>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</si>
  <si>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</si>
  <si>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</si>
  <si>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</si>
  <si>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</si>
  <si>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</si>
  <si>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</si>
  <si>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</si>
  <si>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</si>
  <si>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</si>
  <si>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</si>
  <si>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</si>
  <si>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</si>
  <si>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</si>
  <si>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</si>
  <si>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</si>
  <si>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</si>
  <si>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</si>
  <si>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</si>
  <si>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</si>
  <si>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</si>
  <si>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</si>
  <si>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</si>
  <si>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</si>
  <si>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</si>
  <si>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</si>
  <si>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</si>
  <si>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</si>
  <si>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</si>
  <si>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</si>
  <si>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</si>
  <si>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</si>
  <si>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</si>
  <si>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</si>
  <si>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</si>
  <si>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</si>
  <si>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</si>
  <si>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</si>
  <si>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</si>
  <si>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</si>
  <si>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</si>
  <si>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</si>
  <si>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</si>
  <si>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</si>
  <si>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</si>
  <si>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</si>
  <si>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</si>
  <si>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</si>
  <si>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</si>
  <si>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</si>
  <si>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</si>
  <si>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</si>
  <si>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</si>
  <si>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</si>
  <si>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</si>
  <si>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</si>
  <si>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</si>
  <si>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</si>
  <si>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</si>
  <si>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</si>
  <si>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</si>
  <si>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</si>
  <si>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</si>
  <si>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</si>
  <si>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</si>
  <si>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</si>
  <si>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</si>
  <si>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</si>
  <si>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</si>
  <si>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</si>
  <si>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</si>
  <si>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</si>
  <si>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</si>
  <si>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</si>
  <si>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</si>
  <si>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</si>
  <si>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</si>
  <si>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</si>
  <si>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</si>
  <si>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</si>
  <si>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</si>
  <si>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</si>
  <si>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</si>
  <si>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</si>
  <si>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</si>
  <si>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</si>
  <si>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</si>
  <si>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</si>
  <si>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</si>
  <si>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</si>
  <si>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</si>
  <si>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</si>
  <si>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</si>
  <si>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</si>
  <si>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</si>
  <si>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</si>
  <si>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</si>
  <si>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</si>
  <si>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</si>
  <si>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</si>
  <si>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</si>
  <si>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</si>
  <si>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</si>
  <si>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</si>
  <si>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</si>
  <si>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</si>
  <si>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</si>
  <si>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</si>
  <si>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</si>
  <si>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</si>
  <si>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</si>
  <si>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</si>
  <si>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</si>
  <si>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</si>
  <si>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</si>
  <si>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</si>
  <si>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</si>
  <si>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</si>
  <si>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</si>
  <si>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</si>
  <si>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</si>
  <si>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</si>
  <si>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</si>
  <si>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</si>
  <si>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</si>
  <si>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</si>
  <si>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</si>
  <si>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</si>
  <si>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</si>
  <si>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</si>
  <si>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</si>
  <si>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</si>
  <si>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</si>
  <si>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</si>
  <si>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</si>
  <si>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</si>
  <si>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</si>
  <si>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</si>
  <si>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</si>
  <si>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</si>
  <si>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</si>
  <si>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</si>
  <si>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</si>
  <si>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</si>
  <si>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</si>
  <si>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</si>
  <si>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</si>
  <si>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</si>
  <si>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</si>
  <si>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</si>
  <si>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</si>
  <si>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</si>
  <si>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</si>
  <si>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</si>
  <si>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</si>
  <si>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</si>
  <si>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</si>
  <si>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</si>
  <si>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</si>
  <si>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</si>
  <si>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</si>
  <si>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</si>
  <si>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</si>
  <si>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</si>
  <si>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</si>
  <si>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</si>
  <si>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</si>
  <si>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</si>
  <si>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</si>
  <si>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</si>
  <si>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</si>
  <si>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</si>
  <si>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</si>
  <si>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</si>
  <si>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</si>
  <si>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</si>
  <si>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</si>
  <si>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</si>
  <si>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</si>
  <si>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</si>
  <si>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</si>
  <si>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</si>
  <si>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</si>
  <si>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</si>
  <si>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</si>
  <si>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</si>
  <si>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</si>
  <si>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</si>
  <si>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</si>
  <si>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</si>
  <si>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</si>
  <si>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</si>
  <si>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</si>
  <si>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</si>
  <si>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</si>
  <si>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</si>
  <si>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</si>
  <si>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</si>
  <si>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</si>
  <si>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</si>
  <si>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</si>
  <si>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</si>
  <si>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</si>
  <si>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</si>
  <si>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</si>
  <si>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</si>
  <si>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</si>
  <si>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</si>
  <si>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</si>
  <si>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</si>
  <si>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</si>
  <si>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</si>
  <si>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</si>
  <si>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</si>
  <si>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</si>
  <si>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</si>
  <si>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</si>
  <si>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</si>
  <si>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</si>
  <si>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</si>
  <si>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</si>
  <si>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</si>
  <si>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</si>
  <si>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</si>
  <si>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</si>
  <si>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</si>
  <si>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</si>
  <si>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</si>
  <si>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</si>
  <si>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</si>
  <si>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</si>
  <si>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</si>
  <si>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</si>
  <si>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</si>
  <si>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</si>
  <si>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</si>
  <si>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</si>
  <si>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</si>
  <si>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</si>
  <si>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</si>
  <si>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</si>
  <si>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</si>
  <si>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</si>
  <si>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</si>
  <si>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</si>
  <si>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</si>
  <si>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</si>
  <si>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</si>
  <si>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</si>
  <si>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</si>
  <si>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</si>
  <si>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</si>
  <si>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</si>
  <si>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</si>
  <si>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</si>
  <si>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</si>
  <si>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</si>
  <si>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</si>
  <si>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</si>
  <si>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</si>
  <si>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</si>
  <si>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</si>
  <si>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</si>
  <si>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</si>
  <si>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</si>
  <si>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</si>
  <si>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</si>
  <si>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</si>
  <si>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</si>
  <si>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</si>
  <si>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</si>
  <si>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</si>
  <si>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</si>
  <si>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</si>
  <si>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</si>
  <si>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</si>
  <si>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</si>
  <si>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</si>
  <si>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</si>
  <si>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</si>
  <si>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</si>
  <si>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</si>
  <si>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</si>
  <si>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</si>
  <si>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</si>
  <si>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</si>
  <si>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</si>
  <si>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</si>
  <si>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</si>
  <si>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</si>
  <si>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</si>
  <si>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</si>
  <si>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</si>
  <si>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</si>
  <si>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</si>
  <si>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</si>
  <si>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</si>
  <si>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</si>
  <si>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</si>
  <si>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</si>
  <si>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</si>
  <si>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</si>
  <si>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</si>
  <si>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</si>
  <si>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</si>
  <si>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</si>
  <si>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</si>
  <si>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</si>
  <si>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</si>
  <si>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</si>
  <si>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</si>
  <si>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</si>
  <si>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</si>
  <si>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</si>
  <si>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</si>
  <si>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</si>
  <si>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</si>
  <si>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</si>
  <si>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</si>
  <si>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</si>
  <si>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</si>
  <si>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</si>
  <si>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</si>
  <si>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</si>
  <si>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</si>
  <si>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</si>
  <si>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</si>
  <si>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</si>
  <si>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</si>
  <si>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</si>
  <si>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</si>
  <si>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</si>
  <si>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</si>
  <si>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</si>
  <si>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</si>
  <si>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</si>
  <si>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</si>
  <si>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</si>
  <si>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</si>
  <si>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</si>
  <si>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</si>
  <si>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</si>
  <si>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</si>
  <si>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</si>
  <si>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</si>
  <si>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</si>
  <si>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</si>
  <si>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</si>
  <si>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</si>
  <si>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</si>
  <si>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</si>
  <si>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</si>
  <si>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</si>
  <si>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</si>
  <si>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</si>
  <si>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</si>
  <si>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</si>
  <si>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</si>
  <si>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</si>
  <si>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</si>
  <si>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</si>
  <si>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</si>
  <si>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</si>
  <si>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</si>
  <si>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</si>
  <si>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</si>
  <si>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</si>
  <si>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</si>
  <si>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</si>
  <si>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</si>
  <si>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</si>
  <si>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</si>
  <si>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</si>
  <si>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</si>
  <si>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</si>
  <si>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</si>
  <si>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</si>
  <si>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</si>
  <si>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</si>
  <si>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</si>
  <si>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</si>
  <si>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</si>
  <si>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</si>
  <si>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</si>
  <si>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</si>
  <si>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</si>
  <si>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</si>
  <si>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</si>
  <si>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</si>
  <si>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</si>
  <si>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</si>
  <si>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</si>
  <si>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</si>
  <si>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</si>
  <si>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</si>
  <si>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</si>
  <si>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</si>
  <si>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</si>
  <si>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</si>
  <si>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</si>
  <si>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</si>
  <si>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</si>
  <si>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</si>
  <si>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</si>
  <si>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</si>
  <si>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</si>
  <si>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</si>
  <si>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</si>
  <si>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</si>
  <si>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</si>
  <si>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</si>
  <si>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</si>
  <si>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</si>
  <si>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</si>
  <si>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</si>
  <si>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</si>
  <si>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</si>
  <si>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</si>
  <si>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</si>
  <si>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</si>
  <si>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</si>
  <si>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</si>
  <si>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</si>
  <si>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</si>
  <si>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</si>
  <si>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</si>
  <si>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</si>
  <si>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</si>
  <si>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</si>
  <si>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</si>
  <si>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</si>
  <si>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</si>
  <si>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</si>
  <si>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</si>
  <si>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</si>
  <si>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</si>
  <si>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</si>
  <si>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</si>
  <si>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</si>
  <si>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</si>
  <si>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</si>
  <si>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</si>
  <si>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</si>
  <si>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</si>
  <si>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</si>
  <si>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</si>
  <si>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</si>
  <si>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</si>
  <si>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</si>
  <si>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</si>
  <si>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</si>
  <si>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</si>
  <si>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</si>
  <si>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</si>
  <si>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</si>
  <si>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</si>
  <si>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</si>
  <si>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</si>
  <si>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</si>
  <si>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</si>
  <si>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</si>
  <si>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</si>
  <si>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</si>
  <si>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</si>
  <si>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</si>
  <si>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</si>
  <si>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</si>
  <si>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</si>
  <si>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</si>
  <si>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</si>
  <si>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</si>
  <si>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</si>
  <si>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</si>
  <si>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</si>
  <si>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</si>
  <si>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</si>
  <si>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</si>
  <si>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</si>
  <si>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</si>
  <si>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</si>
  <si>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</si>
  <si>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</si>
  <si>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</si>
  <si>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</si>
  <si>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</si>
  <si>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</si>
  <si>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</si>
  <si>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</si>
  <si>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</si>
  <si>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</si>
  <si>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</si>
  <si>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</si>
  <si>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</si>
  <si>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</si>
  <si>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</si>
  <si>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</si>
  <si>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</si>
  <si>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</si>
  <si>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</si>
  <si>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</si>
  <si>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</si>
  <si>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</si>
  <si>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</si>
  <si>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</si>
  <si>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</si>
  <si>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</si>
  <si>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</si>
  <si>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</si>
  <si>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</si>
  <si>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</si>
  <si>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</si>
  <si>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</si>
  <si>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</si>
  <si>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</si>
  <si>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</si>
  <si>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</si>
  <si>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</si>
  <si>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</si>
  <si>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</si>
  <si>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</si>
  <si>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</si>
  <si>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</si>
  <si>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</si>
  <si>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</si>
  <si>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</si>
  <si>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</si>
  <si>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</si>
  <si>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</si>
  <si>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</si>
  <si>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</si>
  <si>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</si>
  <si>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</si>
  <si>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</si>
  <si>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</si>
  <si>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</si>
  <si>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</si>
  <si>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</si>
  <si>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</si>
  <si>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</si>
  <si>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</si>
  <si>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</si>
  <si>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</si>
  <si>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</si>
  <si>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</si>
  <si>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</si>
  <si>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</si>
  <si>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</si>
  <si>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</si>
  <si>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</si>
  <si>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</si>
  <si>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</si>
  <si>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</si>
  <si>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</si>
  <si>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</si>
  <si>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</si>
  <si>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</si>
  <si>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</si>
  <si>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</si>
  <si>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</si>
  <si>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</si>
  <si>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</si>
  <si>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</si>
  <si>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</si>
  <si>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</si>
  <si>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</si>
  <si>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</si>
  <si>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</si>
  <si>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</si>
  <si>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</si>
  <si>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</si>
  <si>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</si>
  <si>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</si>
  <si>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</si>
  <si>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</si>
  <si>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</si>
  <si>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</si>
  <si>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</si>
  <si>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</si>
  <si>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</si>
  <si>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</si>
  <si>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</si>
  <si>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</si>
  <si>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</si>
  <si>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</si>
  <si>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</si>
  <si>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</si>
  <si>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</si>
  <si>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</si>
  <si>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</si>
  <si>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</si>
  <si>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</si>
  <si>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</si>
  <si>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</si>
  <si>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</si>
  <si>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</si>
  <si>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</si>
  <si>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</si>
  <si>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</si>
  <si>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</si>
  <si>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</si>
  <si>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</si>
  <si>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</si>
  <si>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</si>
  <si>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</si>
  <si>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</si>
  <si>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</si>
  <si>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</si>
  <si>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</si>
  <si>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</si>
  <si>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</si>
  <si>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</si>
  <si>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</si>
  <si>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</si>
  <si>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</si>
  <si>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</si>
  <si>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</si>
  <si>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</si>
  <si>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</si>
  <si>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</si>
  <si>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</si>
  <si>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</si>
  <si>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</si>
  <si>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</si>
  <si>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</si>
  <si>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</si>
  <si>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</si>
  <si>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</si>
  <si>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</si>
  <si>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</si>
  <si>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</si>
  <si>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</si>
  <si>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</si>
  <si>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</si>
  <si>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</si>
  <si>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</si>
  <si>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</si>
  <si>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</si>
  <si>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</si>
  <si>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</si>
  <si>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</si>
  <si>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</si>
  <si>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</si>
  <si>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</si>
  <si>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</si>
  <si>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</si>
  <si>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</si>
  <si>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</si>
  <si>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</si>
  <si>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</si>
  <si>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</si>
  <si>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</si>
  <si>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</si>
  <si>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</si>
  <si>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</si>
  <si>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</si>
  <si>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</si>
  <si>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</si>
  <si>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</si>
  <si>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</si>
  <si>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</si>
  <si>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</si>
  <si>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</si>
  <si>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</si>
  <si>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</si>
  <si>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</si>
  <si>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</si>
  <si>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</si>
  <si>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</si>
  <si>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</si>
  <si>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</si>
  <si>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</si>
  <si>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</si>
  <si>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</si>
  <si>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</si>
  <si>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</si>
  <si>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</si>
  <si>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</si>
  <si>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</si>
  <si>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</si>
  <si>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</si>
  <si>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</si>
  <si>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</si>
  <si>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</si>
  <si>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</si>
  <si>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</si>
  <si>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</si>
  <si>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</si>
  <si>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</si>
  <si>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</si>
  <si>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</si>
  <si>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</si>
  <si>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</si>
  <si>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</si>
  <si>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</si>
  <si>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</si>
  <si>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</si>
  <si>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</si>
  <si>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</si>
  <si>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</si>
  <si>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</si>
  <si>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</si>
  <si>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</si>
  <si>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</si>
  <si>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</si>
  <si>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</si>
  <si>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</si>
  <si>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</si>
  <si>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</si>
  <si>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</si>
  <si>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</si>
  <si>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</si>
  <si>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</si>
  <si>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</si>
  <si>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</si>
  <si>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</si>
  <si>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</si>
  <si>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</si>
  <si>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</si>
  <si>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</si>
  <si>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</si>
  <si>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</si>
  <si>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</si>
  <si>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</si>
  <si>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</si>
  <si>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</si>
  <si>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</si>
  <si>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</si>
  <si>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</si>
  <si>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</si>
  <si>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</si>
  <si>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</si>
  <si>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</si>
  <si>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</si>
  <si>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</si>
  <si>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</si>
  <si>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</si>
  <si>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</si>
  <si>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</si>
  <si>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</si>
  <si>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</si>
  <si>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</si>
  <si>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</si>
  <si>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</si>
  <si>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</si>
  <si>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</si>
  <si>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</si>
  <si>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</si>
  <si>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</si>
  <si>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</si>
  <si>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</si>
  <si>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</si>
  <si>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</si>
  <si>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</si>
  <si>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</si>
  <si>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</si>
  <si>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</si>
  <si>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</si>
  <si>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</si>
  <si>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</si>
  <si>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</si>
  <si>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</si>
  <si>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</si>
  <si>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</si>
  <si>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</si>
  <si>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</si>
  <si>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</si>
  <si>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</si>
  <si>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</si>
  <si>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</si>
  <si>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</si>
  <si>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</si>
  <si>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</si>
  <si>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</si>
  <si>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</si>
  <si>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</si>
  <si>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</si>
  <si>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</si>
  <si>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</si>
  <si>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</si>
  <si>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</si>
  <si>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</si>
  <si>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</si>
  <si>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</si>
  <si>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</si>
  <si>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</si>
  <si>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</si>
  <si>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</si>
  <si>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</si>
  <si>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</si>
  <si>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</si>
  <si>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</si>
  <si>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</si>
  <si>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</si>
  <si>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</si>
  <si>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</si>
  <si>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</si>
  <si>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</si>
  <si>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</si>
  <si>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</si>
  <si>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</si>
  <si>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</si>
  <si>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</si>
  <si>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</si>
  <si>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</si>
  <si>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</si>
  <si>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</si>
  <si>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</si>
  <si>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</si>
  <si>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</si>
  <si>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</si>
  <si>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</si>
  <si>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</si>
  <si>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</si>
  <si>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</si>
  <si>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</si>
  <si>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</si>
  <si>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</si>
  <si>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</si>
  <si>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</si>
  <si>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</si>
  <si>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</si>
  <si>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</si>
  <si>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</si>
  <si>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</si>
  <si>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</si>
  <si>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</si>
  <si>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</si>
  <si>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</si>
  <si>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</si>
  <si>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</si>
  <si>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</si>
  <si>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</si>
  <si>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</si>
  <si>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</si>
  <si>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</si>
  <si>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</si>
  <si>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</si>
  <si>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</si>
  <si>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</si>
  <si>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</si>
  <si>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</si>
  <si>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</si>
  <si>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</si>
  <si>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</si>
  <si>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</si>
  <si>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</si>
  <si>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</si>
  <si>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</si>
  <si>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</si>
  <si>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</si>
  <si>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</si>
  <si>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</si>
  <si>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</si>
  <si>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</si>
  <si>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</si>
  <si>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</si>
  <si>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</si>
  <si>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</si>
  <si>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</si>
  <si>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</si>
  <si>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</si>
  <si>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</si>
  <si>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</si>
  <si>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</si>
  <si>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</si>
  <si>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</si>
  <si>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</si>
  <si>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</si>
  <si>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</si>
  <si>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</si>
  <si>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</si>
  <si>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</si>
  <si>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</si>
  <si>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</si>
  <si>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</si>
  <si>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</si>
  <si>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</si>
  <si>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</si>
  <si>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</si>
  <si>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</si>
  <si>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</si>
  <si>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</si>
  <si>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</si>
  <si>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</si>
  <si>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</si>
  <si>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</si>
  <si>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</si>
  <si>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</si>
  <si>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</si>
  <si>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</si>
  <si>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</si>
  <si>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</si>
  <si>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</si>
  <si>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</si>
  <si>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</si>
  <si>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</si>
  <si>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</si>
  <si>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</si>
  <si>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</si>
  <si>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</si>
  <si>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</si>
  <si>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</si>
  <si>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</si>
  <si>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</si>
  <si>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</si>
  <si>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</si>
  <si>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</si>
  <si>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</si>
  <si>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</si>
  <si>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</si>
  <si>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</si>
  <si>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</si>
  <si>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</si>
  <si>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</si>
  <si>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</si>
  <si>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</si>
  <si>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</si>
  <si>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</si>
  <si>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</si>
  <si>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</si>
  <si>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</si>
  <si>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</si>
  <si>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</si>
  <si>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</si>
  <si>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</si>
  <si>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</si>
  <si>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</si>
  <si>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</si>
  <si>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</si>
  <si>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</si>
  <si>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</si>
  <si>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</si>
  <si>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</si>
  <si>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</si>
  <si>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</si>
  <si>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</si>
  <si>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</si>
  <si>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</si>
  <si>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</si>
  <si>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</si>
  <si>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</si>
  <si>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</si>
  <si>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</si>
  <si>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</si>
  <si>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</si>
  <si>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</si>
  <si>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</si>
  <si>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</si>
  <si>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</si>
  <si>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</si>
  <si>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</si>
  <si>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</si>
  <si>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</si>
  <si>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</si>
  <si>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</si>
  <si>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</si>
  <si>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</si>
  <si>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</si>
  <si>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</si>
  <si>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</si>
  <si>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</si>
  <si>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</si>
  <si>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</si>
  <si>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</si>
  <si>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</si>
  <si>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</si>
  <si>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</si>
  <si>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</si>
  <si>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</si>
  <si>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</si>
  <si>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</si>
  <si>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</si>
  <si>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</si>
  <si>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</si>
  <si>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</si>
  <si>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</si>
  <si>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</si>
  <si>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</si>
  <si>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</si>
  <si>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</si>
  <si>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</si>
  <si>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</si>
  <si>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</si>
  <si>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</si>
  <si>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</si>
  <si>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</si>
  <si>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</si>
  <si>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</si>
  <si>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</si>
  <si>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</si>
  <si>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</si>
  <si>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</si>
  <si>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</si>
  <si>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</si>
  <si>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</si>
  <si>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</si>
  <si>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</si>
  <si>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</si>
  <si>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</si>
  <si>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</si>
  <si>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</si>
  <si>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</si>
  <si>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</si>
  <si>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</si>
  <si>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</si>
  <si>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</si>
  <si>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</si>
  <si>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</si>
  <si>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</si>
  <si>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</si>
  <si>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</si>
  <si>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</si>
  <si>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</si>
  <si>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</si>
  <si>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</si>
  <si>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</si>
  <si>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</si>
  <si>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</si>
  <si>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</si>
  <si>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</si>
  <si>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</si>
  <si>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</si>
  <si>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</si>
  <si>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</si>
  <si>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</si>
  <si>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</si>
  <si>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</si>
  <si>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</si>
  <si>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</si>
  <si>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</si>
  <si>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</si>
  <si>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</si>
  <si>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</si>
  <si>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</si>
  <si>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</si>
  <si>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</si>
  <si>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</si>
  <si>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</si>
  <si>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</si>
  <si>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</si>
  <si>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</si>
  <si>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</si>
  <si>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</si>
  <si>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</si>
  <si>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</si>
  <si>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</si>
  <si>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</si>
  <si>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</si>
  <si>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</si>
  <si>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</si>
  <si>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</si>
  <si>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</si>
  <si>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</si>
  <si>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</si>
  <si>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</si>
  <si>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</si>
  <si>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</si>
  <si>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</si>
  <si>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</si>
  <si>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</si>
  <si>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</si>
  <si>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</si>
  <si>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</si>
  <si>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</si>
  <si>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</si>
  <si>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</si>
  <si>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</si>
  <si>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</si>
  <si>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</si>
  <si>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</si>
  <si>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</si>
  <si>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</si>
  <si>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</si>
  <si>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</si>
  <si>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</si>
  <si>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</si>
  <si>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</si>
  <si>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</si>
  <si>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</si>
  <si>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</si>
  <si>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</si>
  <si>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</si>
  <si>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</si>
  <si>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</si>
  <si>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</si>
  <si>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</si>
  <si>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</si>
  <si>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</si>
  <si>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</si>
  <si>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</si>
  <si>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</si>
  <si>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</si>
  <si>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</si>
  <si>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</si>
  <si>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</si>
  <si>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</si>
  <si>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</si>
  <si>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</si>
  <si>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</si>
  <si>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</si>
  <si>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</si>
  <si>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</si>
  <si>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</si>
  <si>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</si>
  <si>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</si>
  <si>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</si>
  <si>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</si>
  <si>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</si>
  <si>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</si>
  <si>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</si>
  <si>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</si>
  <si>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</si>
  <si>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</si>
  <si>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</si>
  <si>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</si>
  <si>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</si>
  <si>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</si>
  <si>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</si>
  <si>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</si>
  <si>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</si>
  <si>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</si>
  <si>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</si>
  <si>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</si>
  <si>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</si>
  <si>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</si>
  <si>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</si>
  <si>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</si>
  <si>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</si>
  <si>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</si>
  <si>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</si>
  <si>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</si>
  <si>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</si>
  <si>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</si>
  <si>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</si>
  <si>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</si>
  <si>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</si>
  <si>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</si>
  <si>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</si>
  <si>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</si>
  <si>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</si>
  <si>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</si>
  <si>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</si>
  <si>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</si>
  <si>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</si>
  <si>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</si>
  <si>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</si>
  <si>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</si>
  <si>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</si>
  <si>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</si>
  <si>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</si>
  <si>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</si>
  <si>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</si>
  <si>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</si>
  <si>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</si>
  <si>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</si>
  <si>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</si>
  <si>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</si>
  <si>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</si>
  <si>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</si>
  <si>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</si>
  <si>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</si>
  <si>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</si>
  <si>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</si>
  <si>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</si>
  <si>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</si>
  <si>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</si>
  <si>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</si>
  <si>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</si>
  <si>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</si>
  <si>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</si>
  <si>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</si>
  <si>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</si>
  <si>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</si>
  <si>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</si>
  <si>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</si>
  <si>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</si>
  <si>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</si>
  <si>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</si>
  <si>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</si>
  <si>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</si>
  <si>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</si>
  <si>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</si>
  <si>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</si>
  <si>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</si>
  <si>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</si>
  <si>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</si>
  <si>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</si>
  <si>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</si>
  <si>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</si>
  <si>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</si>
  <si>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</si>
  <si>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</si>
  <si>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</si>
  <si>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</si>
  <si>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</si>
  <si>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</si>
  <si>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</si>
  <si>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</si>
  <si>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</si>
  <si>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</si>
  <si>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</si>
  <si>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</si>
  <si>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</si>
  <si>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</si>
  <si>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</si>
  <si>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</si>
  <si>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</si>
  <si>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</si>
  <si>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</si>
  <si>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</si>
  <si>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</si>
  <si>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</si>
  <si>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</si>
  <si>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</si>
  <si>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</si>
  <si>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</si>
  <si>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</si>
  <si>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</si>
  <si>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</si>
  <si>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</si>
  <si>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</si>
  <si>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</si>
  <si>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</si>
  <si>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</si>
  <si>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</si>
  <si>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</si>
  <si>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</si>
  <si>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</si>
  <si>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</si>
  <si>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</si>
  <si>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</si>
  <si>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</si>
  <si>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</si>
  <si>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</si>
  <si>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</si>
  <si>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</si>
  <si>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</si>
  <si>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</si>
  <si>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</si>
  <si>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</si>
  <si>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</si>
  <si>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</si>
  <si>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</si>
  <si>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</si>
  <si>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</si>
  <si>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</si>
  <si>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</si>
  <si>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</si>
  <si>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</si>
  <si>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</si>
  <si>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</si>
  <si>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</si>
  <si>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</si>
  <si>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</si>
  <si>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</si>
  <si>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</si>
  <si>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</si>
  <si>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</si>
  <si>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</si>
  <si>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</si>
  <si>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</si>
  <si>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</si>
  <si>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</si>
  <si>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</si>
  <si>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</si>
  <si>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</si>
  <si>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</si>
  <si>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</si>
  <si>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</si>
  <si>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</si>
  <si>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</si>
  <si>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</si>
  <si>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</si>
  <si>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</si>
  <si>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</si>
  <si>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</si>
  <si>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</si>
  <si>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</si>
  <si>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</si>
  <si>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</si>
  <si>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</si>
  <si>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</si>
  <si>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</si>
  <si>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</si>
  <si>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</si>
  <si>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</si>
  <si>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</si>
  <si>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</si>
  <si>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</si>
  <si>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</si>
  <si>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</si>
  <si>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</si>
  <si>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</si>
  <si>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</si>
  <si>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</si>
  <si>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</si>
  <si>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</si>
  <si>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</si>
  <si>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</si>
  <si>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</si>
  <si>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</si>
  <si>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</si>
  <si>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</si>
  <si>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</si>
  <si>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</si>
  <si>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</si>
  <si>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</si>
  <si>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</si>
  <si>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</si>
  <si>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</si>
  <si>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</si>
  <si>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</si>
  <si>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</si>
  <si>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</si>
  <si>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</si>
  <si>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</si>
  <si>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</si>
  <si>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</si>
  <si>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</si>
  <si>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</si>
  <si>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</si>
  <si>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</si>
  <si>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</si>
  <si>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</si>
  <si>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</si>
  <si>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</si>
  <si>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</si>
  <si>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</si>
  <si>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</si>
  <si>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</si>
  <si>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</si>
  <si>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</si>
  <si>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</si>
  <si>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</si>
  <si>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</si>
  <si>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</si>
  <si>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</si>
  <si>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</si>
  <si>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</si>
  <si>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</si>
  <si>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</si>
  <si>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</si>
  <si>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</si>
  <si>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</si>
  <si>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</si>
  <si>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</si>
  <si>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</si>
  <si>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</si>
  <si>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</si>
  <si>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</si>
  <si>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</si>
  <si>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</si>
  <si>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</si>
  <si>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</si>
  <si>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</si>
  <si>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</si>
  <si>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</si>
  <si>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</si>
  <si>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</si>
  <si>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</si>
  <si>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</si>
  <si>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</si>
  <si>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</si>
  <si>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</si>
  <si>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</si>
  <si>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</si>
  <si>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</si>
  <si>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</si>
  <si>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</si>
  <si>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</si>
  <si>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</si>
  <si>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</si>
  <si>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</si>
  <si>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</si>
  <si>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</si>
  <si>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</si>
  <si>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</si>
  <si>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</si>
  <si>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</si>
  <si>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</si>
  <si>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</si>
  <si>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</si>
  <si>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</si>
  <si>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</si>
  <si>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</si>
  <si>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</si>
  <si>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</si>
  <si>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</si>
  <si>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</si>
  <si>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</si>
  <si>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</si>
  <si>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</si>
  <si>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</si>
  <si>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</si>
  <si>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</si>
  <si>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</si>
  <si>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</si>
  <si>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</si>
  <si>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</si>
  <si>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</si>
  <si>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</si>
  <si>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</si>
  <si>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</si>
  <si>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</si>
  <si>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</si>
  <si>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</si>
  <si>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</si>
  <si>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</si>
  <si>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</si>
  <si>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</si>
  <si>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</si>
  <si>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</si>
  <si>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</si>
  <si>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</si>
  <si>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</si>
  <si>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</si>
  <si>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</si>
  <si>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</si>
  <si>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</si>
  <si>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</si>
  <si>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</si>
  <si>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</si>
  <si>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</si>
  <si>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</si>
  <si>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</si>
  <si>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</si>
  <si>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</si>
  <si>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</si>
  <si>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</si>
  <si>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</si>
  <si>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</si>
  <si>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</si>
  <si>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</si>
  <si>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</si>
  <si>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</si>
  <si>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</si>
  <si>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</si>
  <si>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</si>
  <si>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</si>
  <si>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</si>
  <si>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</si>
  <si>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</si>
  <si>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</si>
  <si>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</si>
  <si>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</si>
  <si>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</si>
  <si>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</si>
  <si>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</si>
  <si>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</si>
  <si>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</si>
  <si>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</si>
  <si>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</si>
  <si>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</si>
  <si>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</si>
  <si>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</si>
  <si>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</si>
  <si>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</si>
  <si>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</si>
  <si>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</si>
  <si>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</si>
  <si>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</si>
  <si>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</si>
  <si>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</si>
  <si>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</si>
  <si>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</si>
  <si>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</si>
  <si>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</si>
  <si>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</si>
  <si>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</si>
  <si>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</si>
  <si>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</si>
  <si>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</si>
  <si>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</si>
  <si>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</si>
  <si>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</si>
  <si>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</si>
  <si>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</si>
  <si>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</si>
  <si>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</si>
  <si>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</si>
  <si>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</si>
  <si>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</si>
  <si>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</si>
  <si>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</si>
  <si>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</si>
  <si>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</si>
  <si>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</si>
  <si>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</si>
  <si>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</si>
  <si>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</si>
  <si>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</si>
  <si>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</si>
  <si>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</si>
  <si>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</si>
  <si>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</si>
  <si>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</si>
  <si>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</si>
  <si>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</si>
  <si>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</si>
  <si>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</si>
  <si>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</si>
  <si>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</si>
  <si>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</si>
  <si>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</si>
  <si>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</si>
  <si>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</si>
  <si>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</si>
  <si>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</si>
  <si>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</si>
  <si>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</si>
  <si>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</si>
  <si>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</si>
  <si>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</si>
  <si>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</si>
  <si>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</si>
  <si>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</si>
  <si>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</si>
  <si>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</si>
  <si>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</si>
  <si>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</si>
  <si>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</si>
  <si>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</si>
  <si>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</si>
  <si>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</si>
  <si>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</si>
  <si>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</si>
  <si>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</si>
  <si>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</si>
  <si>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</si>
  <si>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</si>
  <si>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</si>
  <si>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</si>
  <si>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</si>
  <si>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</si>
  <si>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</si>
  <si>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</si>
  <si>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</si>
  <si>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</si>
  <si>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</si>
  <si>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</si>
  <si>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</si>
  <si>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</si>
  <si>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</si>
  <si>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</si>
  <si>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</si>
  <si>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</si>
  <si>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</si>
  <si>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</si>
  <si>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</si>
  <si>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</si>
  <si>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</si>
  <si>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</si>
  <si>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</si>
  <si>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</si>
  <si>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</si>
  <si>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</si>
  <si>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</si>
  <si>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</si>
  <si>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</si>
  <si>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</si>
  <si>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</si>
  <si>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</si>
  <si>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</si>
  <si>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</si>
  <si>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</si>
  <si>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</si>
  <si>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</si>
  <si>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</si>
  <si>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</si>
  <si>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</si>
  <si>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</si>
  <si>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</si>
  <si>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</si>
  <si>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</si>
  <si>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</si>
  <si>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</si>
  <si>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</si>
  <si>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</si>
  <si>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</si>
  <si>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</si>
  <si>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</si>
  <si>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</si>
  <si>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</si>
  <si>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</si>
  <si>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</si>
  <si>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</si>
  <si>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</si>
  <si>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</si>
  <si>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</si>
  <si>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</si>
  <si>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</si>
  <si>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</si>
  <si>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</si>
  <si>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</si>
  <si>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</si>
  <si>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</si>
  <si>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</si>
  <si>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</si>
  <si>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</si>
  <si>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</si>
  <si>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</si>
  <si>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</si>
  <si>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</si>
  <si>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</si>
  <si>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</si>
  <si>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</si>
  <si>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</si>
  <si>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</si>
  <si>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</si>
  <si>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</si>
  <si>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</si>
  <si>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</si>
  <si>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</si>
  <si>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</si>
  <si>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</si>
  <si>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</si>
  <si>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</si>
  <si>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</si>
  <si>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</si>
  <si>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</si>
  <si>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</si>
  <si>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</si>
  <si>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</si>
  <si>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</si>
  <si>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</si>
  <si>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</si>
  <si>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</si>
  <si>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</si>
  <si>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</si>
  <si>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</si>
  <si>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</si>
  <si>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</si>
  <si>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</si>
  <si>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</si>
  <si>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</si>
  <si>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</si>
  <si>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</si>
  <si>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</si>
  <si>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</si>
  <si>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</si>
  <si>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</si>
  <si>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</si>
  <si>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</si>
  <si>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</si>
  <si>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</si>
  <si>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</si>
  <si>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</si>
  <si>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</si>
  <si>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</si>
  <si>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</si>
  <si>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</si>
  <si>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</si>
  <si>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</si>
  <si>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</si>
  <si>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</si>
  <si>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</si>
  <si>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</si>
  <si>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</si>
  <si>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</si>
  <si>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</si>
  <si>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</si>
  <si>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</si>
  <si>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</si>
  <si>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</si>
  <si>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</si>
  <si>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</si>
  <si>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</si>
  <si>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</si>
  <si>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</si>
  <si>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</si>
  <si>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</si>
  <si>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</si>
  <si>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</si>
  <si>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</si>
  <si>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</si>
  <si>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</si>
  <si>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</si>
  <si>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</si>
  <si>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</si>
  <si>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</si>
  <si>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</si>
  <si>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</si>
  <si>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</si>
  <si>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</si>
  <si>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</si>
  <si>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</si>
  <si>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</si>
  <si>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</si>
  <si>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</si>
  <si>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</si>
  <si>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</si>
  <si>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</si>
  <si>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</si>
  <si>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</si>
  <si>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</si>
  <si>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</si>
  <si>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</si>
  <si>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</si>
  <si>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</si>
  <si>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</si>
  <si>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</si>
  <si>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</si>
  <si>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</si>
  <si>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</si>
  <si>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</si>
  <si>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</si>
  <si>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</si>
  <si>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</si>
  <si>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</si>
  <si>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</si>
  <si>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</si>
  <si>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</si>
  <si>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</si>
  <si>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</si>
  <si>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</si>
  <si>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</si>
  <si>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</si>
  <si>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</si>
  <si>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</si>
  <si>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</si>
  <si>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</si>
  <si>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</si>
  <si>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</si>
  <si>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</si>
  <si>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</si>
  <si>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</si>
  <si>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</si>
  <si>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</si>
  <si>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</si>
  <si>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</si>
  <si>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</si>
  <si>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</si>
  <si>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</si>
  <si>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</si>
  <si>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</si>
  <si>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</si>
  <si>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</si>
  <si>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</si>
  <si>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</si>
  <si>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</si>
  <si>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</si>
  <si>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</si>
  <si>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</si>
  <si>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</si>
  <si>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</si>
  <si>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</si>
  <si>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</si>
  <si>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</si>
  <si>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</si>
  <si>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</si>
  <si>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</si>
  <si>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</si>
  <si>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</si>
  <si>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</si>
  <si>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</si>
  <si>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</si>
  <si>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</si>
  <si>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</si>
  <si>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</si>
  <si>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</si>
  <si>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</si>
  <si>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</si>
  <si>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</si>
  <si>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</si>
  <si>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</si>
  <si>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</si>
  <si>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</si>
  <si>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</si>
  <si>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</si>
  <si>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</si>
  <si>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</si>
  <si>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</si>
  <si>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</si>
  <si>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</si>
  <si>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</si>
  <si>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</si>
  <si>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</si>
  <si>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</si>
  <si>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</si>
  <si>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</si>
  <si>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</si>
  <si>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</si>
  <si>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</si>
  <si>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</si>
  <si>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</si>
  <si>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</si>
  <si>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</si>
  <si>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</si>
  <si>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</si>
  <si>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</si>
  <si>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</si>
  <si>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</si>
  <si>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</si>
  <si>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</si>
  <si>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</si>
  <si>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</si>
  <si>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</si>
  <si>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</si>
  <si>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</si>
  <si>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</si>
  <si>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</si>
  <si>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</si>
  <si>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</si>
  <si>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</si>
  <si>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</si>
  <si>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</si>
  <si>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</si>
  <si>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</si>
  <si>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</si>
  <si>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</si>
  <si>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</si>
  <si>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</si>
  <si>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</si>
  <si>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</si>
  <si>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</si>
  <si>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</si>
  <si>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</si>
  <si>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</si>
  <si>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</si>
  <si>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</si>
  <si>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</si>
  <si>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</si>
  <si>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</si>
  <si>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</si>
  <si>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</si>
  <si>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</si>
  <si>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</si>
  <si>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</si>
  <si>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</si>
  <si>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</si>
  <si>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</si>
  <si>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</si>
  <si>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</si>
  <si>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</si>
  <si>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</si>
  <si>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</si>
  <si>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</si>
  <si>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</si>
  <si>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</si>
  <si>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</si>
  <si>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</si>
  <si>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</si>
  <si>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</si>
  <si>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</si>
  <si>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</si>
  <si>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</si>
  <si>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</si>
  <si>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</si>
  <si>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</si>
  <si>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</si>
  <si>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</si>
  <si>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</si>
  <si>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</si>
  <si>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</si>
  <si>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</si>
  <si>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</si>
  <si>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</si>
  <si>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</si>
  <si>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</si>
  <si>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</si>
  <si>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</si>
  <si>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</si>
  <si>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</si>
  <si>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</si>
  <si>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</si>
  <si>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</si>
  <si>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</si>
  <si>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</si>
  <si>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</si>
  <si>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</si>
  <si>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</si>
  <si>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</si>
  <si>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</si>
  <si>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</si>
  <si>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</si>
  <si>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</si>
  <si>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</si>
  <si>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</si>
  <si>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</si>
  <si>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</si>
  <si>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</si>
  <si>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</si>
  <si>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</si>
  <si>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</si>
  <si>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</si>
  <si>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</si>
  <si>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</si>
  <si>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</si>
  <si>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</si>
  <si>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</si>
  <si>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</si>
  <si>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</si>
  <si>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</si>
  <si>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</si>
  <si>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</si>
  <si>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</si>
  <si>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</si>
  <si>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</si>
  <si>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</si>
  <si>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</si>
  <si>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</si>
  <si>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</si>
  <si>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</si>
  <si>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</si>
  <si>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</si>
  <si>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</si>
  <si>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</si>
  <si>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</si>
  <si>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</si>
  <si>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</si>
  <si>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</si>
  <si>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</si>
  <si>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</si>
  <si>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</si>
  <si>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</si>
  <si>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</si>
  <si>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</si>
  <si>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</si>
  <si>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</si>
  <si>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</si>
  <si>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</si>
  <si>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</si>
  <si>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</si>
  <si>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</si>
  <si>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</si>
  <si>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</si>
  <si>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</si>
  <si>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</si>
  <si>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</si>
  <si>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</si>
  <si>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</si>
  <si>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</si>
  <si>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</si>
  <si>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</si>
  <si>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</si>
  <si>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</si>
  <si>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</si>
  <si>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</si>
  <si>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</si>
  <si>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</si>
  <si>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</si>
  <si>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</si>
  <si>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</si>
  <si>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</si>
  <si>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</si>
  <si>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</si>
  <si>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</si>
  <si>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</si>
  <si>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</si>
  <si>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</si>
  <si>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</si>
  <si>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</si>
  <si>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</si>
  <si>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</si>
  <si>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</si>
  <si>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</si>
  <si>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</si>
  <si>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</si>
  <si>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</si>
  <si>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</si>
  <si>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</si>
  <si>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</si>
  <si>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</si>
  <si>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</si>
  <si>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</si>
  <si>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</si>
  <si>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</si>
  <si>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</si>
  <si>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</si>
  <si>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</si>
  <si>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</si>
  <si>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</si>
  <si>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</si>
  <si>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</si>
  <si>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</si>
  <si>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</si>
  <si>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</si>
  <si>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</si>
  <si>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</si>
  <si>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</si>
  <si>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</si>
  <si>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</si>
  <si>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</si>
  <si>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</si>
  <si>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</si>
  <si>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</si>
  <si>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</si>
  <si>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</si>
  <si>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</si>
  <si>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</si>
  <si>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</si>
  <si>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</si>
  <si>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</si>
  <si>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</si>
  <si>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</si>
  <si>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</si>
  <si>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</si>
  <si>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</si>
  <si>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</si>
  <si>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</si>
  <si>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</si>
  <si>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</si>
  <si>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</si>
  <si>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</si>
  <si>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</si>
  <si>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</si>
  <si>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</si>
  <si>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</si>
  <si>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</si>
  <si>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</si>
  <si>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</si>
  <si>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</si>
  <si>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</si>
  <si>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</si>
  <si>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</si>
  <si>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</si>
  <si>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</si>
  <si>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</si>
  <si>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</si>
  <si>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</si>
  <si>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</si>
  <si>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</si>
  <si>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</si>
  <si>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</si>
  <si>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</si>
  <si>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</si>
  <si>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</si>
  <si>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</si>
  <si>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</si>
  <si>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</si>
  <si>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</si>
  <si>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</si>
  <si>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</si>
  <si>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</si>
  <si>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</si>
  <si>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</si>
  <si>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</si>
  <si>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</si>
  <si>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</si>
  <si>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</si>
  <si>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</si>
  <si>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</si>
  <si>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</si>
  <si>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</si>
  <si>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</si>
  <si>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</si>
  <si>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</si>
  <si>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</si>
  <si>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</si>
  <si>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</si>
  <si>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</si>
  <si>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</si>
  <si>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</si>
  <si>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</si>
  <si>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</si>
  <si>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</si>
  <si>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</si>
  <si>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</si>
  <si>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</si>
  <si>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</si>
  <si>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</si>
  <si>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</si>
  <si>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</si>
  <si>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</si>
  <si>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</si>
  <si>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</si>
  <si>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</si>
  <si>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</si>
  <si>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</si>
  <si>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</si>
  <si>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</si>
  <si>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</si>
  <si>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</si>
  <si>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</si>
  <si>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</si>
  <si>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</si>
  <si>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</si>
  <si>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</si>
  <si>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</si>
  <si>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</si>
  <si>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</si>
  <si>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</si>
  <si>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</si>
  <si>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</si>
  <si>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</si>
  <si>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</si>
  <si>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</si>
  <si>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</si>
  <si>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</si>
  <si>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</si>
  <si>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</si>
  <si>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</si>
  <si>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</si>
  <si>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</si>
  <si>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</si>
  <si>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</si>
  <si>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</si>
  <si>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</si>
  <si>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</si>
  <si>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</si>
  <si>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</si>
  <si>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</si>
  <si>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</si>
  <si>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</si>
  <si>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</si>
  <si>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</si>
  <si>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</si>
  <si>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</si>
  <si>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</si>
  <si>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</si>
  <si>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</si>
  <si>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</si>
  <si>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</si>
  <si>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</si>
  <si>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</si>
  <si>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</si>
  <si>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</si>
  <si>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</si>
  <si>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</si>
  <si>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</si>
  <si>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</si>
  <si>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</si>
  <si>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</si>
  <si>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</si>
  <si>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</si>
  <si>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</si>
  <si>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</si>
  <si>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</si>
  <si>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</si>
  <si>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</si>
  <si>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</si>
  <si>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</si>
  <si>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</si>
  <si>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</si>
  <si>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</si>
  <si>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</si>
  <si>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</si>
  <si>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</si>
  <si>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</si>
  <si>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</si>
  <si>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</si>
  <si>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</si>
  <si>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</si>
  <si>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</si>
  <si>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</si>
  <si>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</si>
  <si>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</si>
  <si>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</si>
  <si>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</si>
  <si>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</si>
  <si>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</si>
  <si>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</si>
  <si>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</si>
  <si>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</si>
  <si>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</si>
  <si>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</si>
  <si>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</si>
  <si>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</si>
  <si>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</si>
  <si>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</si>
  <si>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</si>
  <si>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</si>
  <si>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</si>
  <si>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</si>
  <si>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</si>
  <si>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</si>
  <si>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</si>
  <si>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</si>
  <si>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</si>
  <si>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</si>
  <si>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</si>
  <si>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</si>
  <si>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</si>
  <si>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</si>
  <si>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</si>
  <si>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</si>
  <si>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</si>
  <si>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</si>
  <si>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</si>
  <si>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</si>
  <si>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</si>
  <si>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</si>
  <si>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</si>
  <si>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</si>
  <si>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</si>
  <si>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</si>
  <si>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</si>
  <si>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</si>
  <si>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</si>
  <si>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</si>
  <si>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</si>
  <si>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</si>
  <si>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</si>
  <si>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</si>
  <si>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</si>
  <si>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</si>
  <si>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</si>
  <si>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</si>
  <si>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</si>
  <si>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</si>
  <si>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</si>
  <si>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</si>
  <si>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</si>
  <si>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</si>
  <si>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</si>
  <si>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</si>
  <si>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</si>
  <si>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</si>
  <si>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</si>
  <si>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</si>
  <si>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</si>
  <si>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</si>
  <si>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</si>
  <si>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</si>
  <si>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</si>
  <si>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</si>
  <si>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</si>
  <si>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</si>
  <si>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</si>
  <si>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</si>
  <si>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</si>
  <si>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</si>
  <si>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</si>
  <si>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</si>
  <si>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</si>
  <si>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</si>
  <si>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</si>
  <si>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</si>
  <si>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</si>
  <si>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</si>
  <si>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</si>
  <si>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</si>
  <si>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</si>
  <si>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</si>
  <si>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</si>
  <si>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</si>
  <si>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</si>
  <si>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</si>
  <si>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</si>
  <si>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</si>
  <si>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</si>
  <si>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</si>
  <si>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</si>
  <si>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</si>
  <si>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</si>
  <si>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</si>
  <si>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</si>
  <si>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</si>
  <si>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</si>
  <si>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</si>
  <si>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</si>
  <si>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</si>
  <si>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</si>
  <si>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</si>
  <si>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</si>
  <si>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</si>
  <si>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</si>
  <si>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</si>
  <si>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</si>
  <si>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</si>
  <si>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</si>
  <si>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</si>
  <si>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</si>
  <si>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</si>
  <si>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</si>
  <si>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</si>
  <si>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</si>
  <si>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</si>
  <si>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</si>
  <si>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</si>
  <si>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</si>
  <si>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</si>
  <si>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</si>
  <si>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</si>
  <si>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</si>
  <si>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</si>
  <si>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</si>
  <si>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</si>
  <si>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</si>
  <si>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</si>
  <si>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</si>
  <si>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</si>
  <si>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</si>
  <si>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</si>
  <si>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</si>
  <si>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</si>
  <si>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</si>
  <si>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</si>
  <si>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</si>
  <si>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</si>
  <si>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</si>
  <si>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</si>
  <si>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</si>
  <si>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</si>
  <si>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</si>
  <si>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</si>
  <si>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</si>
  <si>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</si>
  <si>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</si>
  <si>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</si>
  <si>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</si>
  <si>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</si>
  <si>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</si>
  <si>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</si>
  <si>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</si>
  <si>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</si>
  <si>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</si>
  <si>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</si>
  <si>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</si>
  <si>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</si>
  <si>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</si>
  <si>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</si>
  <si>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</si>
  <si>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</si>
  <si>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</si>
  <si>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</si>
  <si>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</si>
  <si>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</si>
  <si>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</si>
  <si>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</si>
  <si>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</si>
  <si>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</si>
  <si>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</si>
  <si>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</si>
  <si>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</si>
  <si>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</si>
  <si>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</si>
  <si>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</si>
  <si>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</si>
  <si>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</si>
  <si>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</si>
  <si>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</si>
  <si>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</si>
  <si>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</si>
  <si>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</si>
  <si>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</si>
  <si>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</si>
  <si>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</si>
  <si>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</si>
  <si>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</si>
  <si>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</si>
  <si>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</si>
  <si>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</si>
  <si>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</si>
  <si>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</si>
  <si>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</si>
  <si>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</si>
  <si>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</si>
  <si>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</si>
  <si>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</si>
  <si>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</si>
  <si>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</si>
  <si>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</si>
  <si>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</si>
  <si>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</si>
  <si>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</si>
  <si>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</si>
  <si>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</si>
  <si>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</si>
  <si>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</si>
  <si>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</si>
  <si>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</si>
  <si>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</si>
  <si>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</si>
  <si>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</si>
  <si>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</si>
  <si>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</si>
  <si>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</si>
  <si>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</si>
  <si>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</si>
  <si>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</si>
  <si>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</si>
  <si>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</si>
  <si>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</si>
  <si>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</si>
  <si>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</si>
  <si>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</si>
  <si>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</si>
  <si>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</si>
  <si>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</si>
  <si>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</si>
  <si>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</si>
  <si>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</si>
  <si>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</si>
  <si>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</si>
  <si>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</si>
  <si>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</si>
  <si>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</si>
  <si>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</si>
  <si>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</si>
  <si>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</si>
  <si>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</si>
  <si>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</si>
  <si>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</si>
  <si>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</si>
  <si>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</si>
  <si>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</si>
  <si>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</si>
  <si>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</si>
  <si>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</si>
  <si>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</si>
  <si>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</si>
  <si>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</si>
  <si>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</si>
  <si>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</si>
  <si>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</si>
  <si>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</si>
  <si>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</si>
  <si>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</si>
  <si>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</si>
  <si>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</si>
  <si>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</si>
  <si>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</si>
  <si>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</si>
  <si>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</si>
  <si>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</si>
  <si>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</si>
  <si>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</si>
  <si>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</si>
  <si>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</si>
  <si>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</si>
  <si>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</si>
  <si>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</si>
  <si>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</si>
  <si>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</si>
  <si>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</si>
  <si>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</si>
  <si>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</si>
  <si>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</si>
  <si>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</si>
  <si>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</si>
  <si>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</si>
  <si>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</si>
  <si>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</si>
  <si>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</si>
  <si>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</si>
  <si>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</si>
  <si>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</si>
  <si>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</si>
  <si>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</si>
  <si>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</si>
  <si>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</si>
  <si>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</si>
  <si>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</si>
  <si>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</si>
  <si>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</si>
  <si>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</si>
  <si>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</si>
  <si>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</si>
  <si>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</si>
  <si>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</si>
  <si>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</si>
  <si>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</si>
  <si>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</si>
  <si>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</si>
  <si>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</si>
  <si>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</si>
  <si>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</si>
  <si>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</si>
  <si>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</si>
  <si>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</si>
  <si>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</si>
  <si>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</si>
  <si>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</si>
  <si>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</si>
  <si>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</si>
  <si>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</si>
  <si>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</si>
  <si>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</si>
  <si>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</si>
  <si>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</si>
  <si>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</si>
  <si>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</si>
  <si>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</si>
  <si>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</si>
  <si>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</si>
  <si>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</si>
  <si>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</si>
  <si>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</si>
  <si>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</si>
  <si>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</si>
  <si>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</si>
  <si>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</si>
  <si>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</si>
  <si>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</si>
  <si>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</si>
  <si>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</si>
  <si>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</si>
  <si>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</si>
  <si>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</si>
  <si>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</si>
  <si>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</si>
  <si>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</si>
  <si>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</si>
  <si>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</si>
  <si>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</si>
  <si>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</si>
  <si>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</si>
  <si>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</si>
  <si>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</si>
  <si>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</si>
  <si>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</si>
  <si>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</si>
  <si>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</si>
  <si>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</si>
  <si>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</si>
  <si>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</si>
  <si>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</si>
  <si>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</si>
  <si>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</si>
  <si>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</si>
  <si>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</si>
  <si>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</si>
  <si>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</si>
  <si>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</si>
  <si>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</si>
  <si>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</si>
  <si>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</si>
  <si>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</si>
  <si>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</si>
  <si>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</si>
  <si>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</si>
  <si>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</si>
  <si>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</si>
  <si>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</si>
  <si>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</si>
  <si>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</si>
  <si>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</si>
  <si>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</si>
  <si>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</si>
  <si>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</si>
  <si>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</si>
  <si>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</si>
  <si>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</si>
  <si>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</si>
  <si>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</si>
  <si>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</si>
  <si>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</si>
  <si>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</si>
  <si>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</si>
  <si>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</si>
  <si>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</si>
  <si>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</si>
  <si>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</si>
  <si>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</si>
  <si>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</si>
  <si>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</si>
  <si>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</si>
  <si>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</si>
  <si>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</si>
  <si>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</si>
  <si>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</si>
  <si>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</si>
  <si>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</si>
  <si>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</si>
  <si>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</si>
  <si>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</si>
  <si>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</si>
  <si>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</si>
  <si>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</si>
  <si>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</si>
  <si>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</si>
  <si>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</si>
  <si>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</si>
  <si>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</si>
  <si>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</si>
  <si>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</si>
  <si>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</si>
  <si>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</si>
  <si>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</si>
  <si>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</si>
  <si>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</si>
  <si>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</si>
  <si>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</si>
  <si>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</si>
  <si>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</si>
  <si>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</si>
  <si>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</si>
  <si>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</si>
  <si>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</si>
  <si>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</si>
  <si>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</si>
  <si>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</si>
  <si>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</si>
  <si>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</si>
  <si>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</si>
  <si>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</si>
  <si>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</si>
  <si>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</si>
  <si>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</si>
  <si>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</si>
  <si>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</si>
  <si>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</si>
  <si>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</si>
  <si>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</si>
  <si>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</si>
  <si>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</si>
  <si>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</si>
  <si>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</si>
  <si>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</si>
  <si>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</si>
  <si>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</si>
  <si>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</si>
  <si>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</si>
  <si>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</si>
  <si>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</si>
  <si>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</si>
  <si>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</si>
  <si>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</si>
  <si>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</si>
  <si>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</si>
  <si>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</si>
  <si>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</si>
  <si>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</si>
  <si>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</si>
  <si>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</si>
  <si>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</si>
  <si>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</si>
  <si>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</si>
  <si>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</si>
  <si>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</si>
  <si>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</si>
  <si>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</si>
  <si>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</si>
  <si>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</si>
  <si>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</si>
  <si>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</si>
  <si>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</si>
  <si>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</si>
  <si>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</si>
  <si>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</si>
  <si>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</si>
  <si>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</si>
  <si>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</si>
  <si>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</si>
  <si>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</si>
  <si>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</si>
  <si>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</si>
  <si>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</si>
  <si>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</si>
  <si>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</si>
  <si>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</si>
  <si>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</si>
  <si>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</si>
  <si>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</si>
  <si>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</si>
  <si>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</si>
  <si>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</si>
  <si>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</si>
  <si>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</si>
  <si>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</si>
  <si>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</si>
  <si>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</si>
  <si>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</si>
  <si>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</si>
  <si>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</si>
  <si>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</si>
  <si>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</si>
  <si>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</si>
  <si>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</si>
  <si>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</si>
  <si>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</si>
  <si>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</si>
  <si>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</si>
  <si>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</si>
  <si>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</si>
  <si>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</si>
  <si>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</si>
  <si>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</si>
  <si>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</si>
  <si>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</si>
  <si>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</si>
  <si>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</si>
  <si>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</si>
  <si>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</si>
  <si>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</si>
  <si>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</si>
  <si>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</si>
  <si>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</si>
  <si>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</si>
  <si>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</si>
  <si>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</si>
  <si>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</si>
  <si>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</si>
  <si>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</si>
  <si>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</si>
  <si>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</si>
  <si>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</si>
  <si>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</si>
  <si>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</si>
  <si>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</si>
  <si>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</si>
  <si>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</si>
  <si>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</si>
  <si>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</si>
  <si>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</si>
  <si>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</si>
  <si>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</si>
  <si>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</si>
  <si>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</si>
  <si>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</si>
  <si>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</si>
  <si>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</si>
  <si>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</si>
  <si>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</si>
  <si>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</si>
  <si>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</si>
  <si>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</si>
  <si>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</si>
  <si>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</si>
  <si>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</si>
  <si>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</si>
  <si>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</si>
  <si>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</si>
  <si>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</si>
  <si>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</si>
  <si>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</si>
  <si>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</si>
  <si>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</si>
  <si>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</si>
  <si>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</si>
  <si>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</si>
  <si>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</si>
  <si>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</si>
  <si>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</si>
  <si>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</si>
  <si>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</si>
  <si>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</si>
  <si>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</si>
  <si>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</si>
  <si>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</si>
  <si>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</si>
  <si>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</si>
  <si>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</si>
  <si>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</si>
  <si>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</si>
  <si>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</si>
  <si>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</si>
  <si>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</si>
  <si>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</si>
  <si>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</si>
  <si>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</si>
  <si>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</si>
  <si>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</si>
  <si>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</si>
  <si>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</si>
  <si>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</si>
  <si>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</si>
  <si>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</si>
  <si>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</si>
  <si>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</si>
  <si>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</si>
  <si>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</si>
  <si>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</si>
  <si>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</si>
  <si>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</si>
  <si>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</si>
  <si>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</si>
  <si>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</si>
  <si>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</si>
  <si>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</si>
  <si>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</si>
  <si>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</si>
  <si>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</si>
  <si>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</si>
  <si>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</si>
  <si>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</si>
  <si>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</si>
  <si>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</si>
  <si>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</si>
  <si>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</si>
  <si>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</si>
  <si>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</si>
  <si>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</si>
  <si>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</si>
  <si>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</si>
  <si>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</si>
  <si>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</si>
  <si>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</si>
  <si>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</si>
  <si>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</si>
  <si>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</si>
  <si>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</si>
  <si>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</si>
  <si>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</si>
  <si>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</si>
  <si>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</si>
  <si>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</si>
  <si>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</si>
  <si>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</si>
  <si>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</si>
  <si>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</si>
  <si>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</si>
  <si>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</si>
  <si>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</si>
  <si>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</si>
  <si>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</si>
  <si>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</si>
  <si>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</si>
  <si>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</si>
  <si>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</si>
  <si>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</si>
  <si>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</si>
  <si>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</si>
  <si>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</si>
  <si>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</si>
  <si>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</si>
  <si>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</si>
  <si>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</si>
  <si>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</si>
  <si>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</si>
  <si>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</si>
  <si>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</si>
  <si>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</si>
  <si>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</si>
  <si>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</si>
  <si>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</si>
  <si>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</si>
  <si>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</si>
  <si>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</si>
  <si>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</si>
  <si>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</si>
  <si>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</si>
  <si>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</si>
  <si>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</si>
  <si>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</si>
  <si>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</si>
  <si>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</si>
  <si>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</si>
  <si>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</si>
  <si>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</si>
  <si>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</si>
  <si>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</si>
  <si>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</si>
  <si>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</si>
  <si>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</si>
  <si>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</si>
  <si>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</si>
  <si>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</si>
  <si>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</si>
  <si>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</si>
  <si>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</si>
  <si>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</si>
  <si>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</si>
  <si>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</si>
  <si>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</si>
  <si>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</si>
  <si>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</si>
  <si>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</si>
  <si>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</si>
  <si>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</si>
  <si>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</si>
  <si>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</si>
  <si>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</si>
  <si>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</si>
  <si>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</si>
  <si>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</si>
  <si>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</si>
  <si>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</si>
  <si>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</si>
  <si>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</si>
  <si>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</si>
  <si>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</si>
  <si>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</si>
  <si>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</si>
  <si>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</si>
  <si>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</si>
  <si>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</si>
  <si>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</si>
  <si>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</si>
  <si>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</si>
  <si>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</si>
  <si>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</si>
  <si>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</si>
  <si>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</si>
  <si>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</si>
  <si>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</si>
  <si>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</si>
  <si>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</si>
  <si>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</si>
  <si>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</si>
  <si>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</si>
  <si>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</si>
  <si>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</si>
  <si>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</si>
  <si>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</si>
  <si>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</si>
  <si>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</si>
  <si>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</si>
  <si>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</si>
  <si>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</si>
  <si>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</si>
  <si>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</si>
  <si>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</si>
  <si>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</si>
  <si>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</si>
  <si>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</si>
  <si>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</si>
  <si>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</si>
  <si>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</si>
  <si>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</si>
  <si>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</si>
  <si>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</si>
  <si>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</si>
  <si>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</si>
  <si>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</si>
  <si>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</si>
  <si>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</si>
  <si>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</si>
  <si>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</si>
  <si>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</si>
  <si>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</si>
  <si>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</si>
  <si>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</si>
  <si>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</si>
  <si>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</si>
  <si>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</si>
  <si>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</si>
  <si>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</si>
  <si>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</si>
  <si>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</si>
  <si>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</si>
  <si>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</si>
  <si>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</si>
  <si>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</si>
  <si>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</si>
  <si>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</si>
  <si>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</si>
  <si>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</si>
  <si>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</si>
  <si>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</si>
  <si>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</si>
  <si>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</si>
  <si>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</si>
  <si>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</si>
  <si>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</si>
  <si>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</si>
  <si>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</si>
  <si>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</si>
  <si>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</si>
  <si>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</si>
  <si>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</si>
  <si>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</si>
  <si>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</si>
  <si>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</si>
  <si>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</si>
  <si>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</si>
  <si>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</si>
  <si>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</si>
  <si>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</si>
  <si>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</si>
  <si>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</si>
  <si>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</si>
  <si>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</si>
  <si>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</si>
  <si>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</si>
  <si>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</si>
  <si>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</si>
  <si>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</si>
  <si>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</si>
  <si>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</si>
  <si>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</si>
  <si>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</si>
  <si>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</si>
  <si>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</si>
  <si>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</si>
  <si>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</si>
  <si>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</si>
  <si>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</si>
  <si>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</si>
  <si>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</si>
  <si>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</si>
  <si>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</si>
  <si>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</si>
  <si>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</si>
  <si>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</si>
  <si>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</si>
  <si>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</si>
  <si>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</si>
  <si>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</si>
  <si>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</si>
  <si>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</si>
  <si>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</si>
  <si>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</si>
  <si>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</si>
  <si>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</si>
  <si>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</si>
  <si>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</si>
  <si>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</si>
  <si>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</si>
  <si>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</si>
  <si>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</si>
  <si>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</si>
  <si>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</si>
  <si>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</si>
  <si>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</si>
  <si>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</si>
  <si>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</si>
  <si>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</si>
  <si>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</si>
  <si>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</si>
  <si>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</si>
  <si>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</si>
  <si>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</si>
  <si>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</si>
  <si>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</si>
  <si>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</si>
  <si>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</si>
  <si>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</si>
  <si>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</si>
  <si>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</si>
  <si>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</si>
  <si>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</si>
  <si>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</si>
  <si>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</si>
  <si>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</si>
  <si>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</si>
  <si>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</si>
  <si>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</si>
  <si>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</si>
  <si>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</si>
  <si>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</si>
  <si>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</si>
  <si>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</si>
  <si>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</si>
  <si>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</si>
  <si>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</si>
  <si>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</si>
  <si>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</si>
  <si>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</si>
  <si>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</si>
  <si>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</si>
  <si>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</si>
  <si>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</si>
  <si>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</si>
  <si>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</si>
  <si>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</si>
  <si>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</si>
  <si>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</si>
  <si>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</si>
  <si>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</si>
  <si>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</si>
  <si>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</si>
  <si>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</si>
  <si>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</si>
  <si>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</si>
  <si>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</si>
  <si>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</si>
  <si>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</si>
  <si>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</si>
  <si>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</si>
  <si>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</si>
  <si>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</si>
  <si>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</si>
  <si>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</si>
  <si>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</si>
  <si>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</si>
  <si>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</si>
  <si>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</si>
  <si>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</si>
  <si>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</si>
  <si>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</si>
  <si>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</si>
  <si>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</si>
  <si>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</si>
  <si>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</si>
  <si>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</si>
  <si>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</si>
  <si>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</si>
  <si>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</si>
  <si>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</si>
  <si>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</si>
  <si>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</si>
  <si>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</si>
  <si>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</si>
  <si>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</si>
  <si>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</si>
  <si>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</si>
  <si>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</si>
  <si>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</si>
  <si>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</si>
  <si>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</si>
  <si>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</si>
  <si>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</si>
  <si>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</si>
  <si>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</si>
  <si>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</si>
  <si>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</si>
  <si>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</si>
  <si>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</si>
  <si>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</si>
  <si>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</si>
  <si>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</si>
  <si>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</si>
  <si>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</si>
  <si>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</si>
  <si>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</si>
  <si>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</si>
  <si>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</si>
  <si>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</si>
  <si>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</si>
  <si>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</si>
  <si>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</si>
  <si>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</si>
  <si>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</si>
  <si>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</si>
  <si>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</si>
  <si>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</si>
  <si>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</si>
  <si>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</si>
  <si>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</si>
  <si>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</si>
  <si>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</si>
  <si>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</si>
  <si>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</si>
  <si>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</si>
  <si>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</si>
  <si>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</si>
  <si>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</si>
  <si>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</si>
  <si>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</si>
  <si>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</si>
  <si>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</si>
  <si>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</si>
  <si>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</si>
  <si>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</si>
  <si>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</si>
  <si>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</si>
  <si>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</si>
  <si>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</si>
  <si>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</si>
  <si>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</si>
  <si>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</si>
  <si>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</si>
  <si>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</si>
  <si>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</si>
  <si>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</si>
  <si>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</si>
  <si>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</si>
  <si>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</si>
  <si>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</si>
  <si>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</si>
  <si>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</si>
  <si>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</si>
  <si>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</si>
  <si>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</si>
  <si>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</si>
  <si>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</si>
  <si>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</si>
  <si>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</si>
  <si>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</si>
  <si>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</si>
  <si>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</si>
  <si>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</si>
  <si>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</si>
  <si>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</si>
  <si>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</si>
  <si>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</si>
  <si>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</si>
  <si>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</si>
  <si>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</si>
  <si>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</si>
  <si>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</si>
  <si>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</si>
  <si>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</si>
  <si>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</si>
  <si>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</si>
  <si>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</si>
  <si>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</si>
  <si>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</si>
  <si>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</si>
  <si>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</si>
  <si>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</si>
  <si>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</si>
  <si>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</si>
  <si>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</si>
  <si>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</si>
  <si>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</si>
  <si>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</si>
  <si>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</si>
  <si>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</si>
  <si>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</si>
  <si>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</si>
  <si>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</si>
  <si>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</si>
  <si>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</si>
  <si>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</si>
  <si>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</si>
  <si>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</si>
  <si>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</si>
  <si>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</si>
  <si>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</si>
  <si>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</si>
  <si>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</si>
  <si>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</si>
  <si>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</si>
  <si>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</si>
  <si>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</si>
  <si>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</si>
  <si>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</si>
  <si>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</si>
  <si>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</si>
  <si>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</si>
  <si>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</si>
  <si>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</si>
  <si>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</si>
  <si>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</si>
  <si>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</si>
  <si>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</si>
  <si>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</si>
  <si>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</si>
  <si>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</si>
  <si>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</si>
  <si>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</si>
  <si>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</si>
  <si>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</si>
  <si>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</si>
  <si>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</si>
  <si>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</si>
  <si>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</si>
  <si>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</si>
  <si>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</si>
  <si>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</si>
  <si>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</si>
  <si>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</si>
  <si>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</si>
  <si>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</si>
  <si>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</si>
  <si>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</si>
  <si>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</si>
  <si>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</si>
  <si>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</si>
  <si>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</si>
  <si>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</si>
  <si>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</si>
  <si>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</si>
  <si>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</si>
  <si>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</si>
  <si>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</si>
  <si>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</si>
  <si>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</si>
  <si>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</si>
  <si>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</si>
  <si>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</si>
  <si>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</si>
  <si>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</si>
  <si>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</si>
  <si>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</si>
  <si>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</si>
  <si>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</si>
  <si>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</si>
  <si>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</si>
  <si>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</si>
  <si>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</si>
  <si>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</si>
  <si>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</si>
  <si>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</si>
  <si>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</si>
  <si>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</si>
  <si>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</si>
  <si>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</si>
  <si>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</si>
  <si>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</si>
  <si>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</si>
  <si>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</si>
  <si>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</si>
  <si>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</si>
  <si>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</si>
  <si>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</si>
  <si>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</si>
  <si>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</si>
  <si>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</si>
  <si>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</si>
  <si>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</si>
  <si>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</si>
  <si>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</si>
  <si>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</si>
  <si>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</si>
  <si>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</si>
  <si>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</si>
  <si>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</si>
  <si>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</si>
  <si>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</si>
  <si>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</si>
  <si>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</si>
  <si>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</si>
  <si>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</si>
  <si>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</si>
  <si>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</si>
  <si>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</si>
  <si>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</si>
  <si>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</si>
  <si>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</si>
  <si>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</si>
  <si>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</si>
  <si>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</si>
  <si>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</si>
  <si>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</si>
  <si>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</si>
  <si>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</si>
  <si>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</si>
  <si>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</si>
  <si>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</si>
  <si>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</si>
  <si>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</si>
  <si>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</si>
  <si>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</si>
  <si>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</si>
  <si>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</si>
  <si>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</si>
  <si>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</si>
  <si>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</si>
  <si>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</si>
  <si>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</si>
  <si>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</si>
  <si>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</si>
  <si>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</si>
  <si>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</si>
  <si>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</si>
  <si>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</si>
  <si>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</si>
  <si>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</si>
  <si>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</si>
  <si>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</si>
  <si>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</si>
  <si>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</si>
  <si>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</si>
  <si>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</si>
  <si>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</si>
  <si>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</si>
  <si>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</si>
  <si>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</si>
  <si>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</si>
  <si>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</si>
  <si>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</si>
  <si>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</si>
  <si>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</si>
  <si>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</si>
  <si>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</si>
  <si>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</si>
  <si>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</si>
  <si>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</si>
  <si>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</si>
  <si>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</si>
  <si>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</si>
  <si>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</si>
  <si>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</si>
  <si>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</si>
  <si>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</si>
  <si>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</si>
  <si>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</si>
  <si>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</si>
  <si>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</si>
  <si>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</si>
  <si>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</si>
  <si>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</si>
  <si>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</si>
  <si>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</si>
  <si>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</si>
  <si>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</si>
  <si>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</si>
  <si>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</si>
  <si>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</si>
  <si>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</si>
  <si>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</si>
  <si>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</si>
  <si>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</si>
  <si>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</si>
  <si>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</si>
  <si>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</si>
  <si>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</si>
  <si>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</si>
  <si>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</si>
  <si>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</si>
  <si>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</si>
  <si>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</si>
  <si>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</si>
  <si>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</si>
  <si>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</si>
  <si>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</si>
  <si>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</si>
  <si>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</si>
  <si>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</si>
  <si>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</si>
  <si>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</si>
  <si>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</si>
  <si>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</si>
  <si>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</si>
  <si>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</si>
  <si>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</si>
  <si>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</si>
  <si>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</si>
  <si>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</si>
  <si>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</si>
  <si>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</si>
  <si>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</si>
  <si>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</si>
  <si>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</si>
  <si>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</si>
  <si>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</si>
  <si>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</si>
  <si>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</si>
  <si>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</si>
  <si>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</si>
  <si>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</si>
  <si>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</si>
  <si>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</si>
  <si>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</si>
  <si>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</si>
  <si>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</si>
  <si>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</si>
  <si>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</si>
  <si>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</si>
  <si>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</si>
  <si>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</si>
  <si>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</si>
  <si>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</si>
  <si>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</si>
  <si>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</si>
  <si>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</si>
  <si>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</si>
  <si>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</si>
  <si>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</si>
  <si>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</si>
  <si>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</si>
  <si>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</si>
  <si>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</si>
  <si>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</si>
  <si>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</si>
  <si>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</si>
  <si>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</si>
  <si>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</si>
  <si>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</si>
  <si>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</si>
  <si>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</si>
  <si>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</si>
  <si>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</si>
  <si>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</si>
  <si>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</si>
  <si>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</si>
  <si>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</si>
  <si>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</si>
  <si>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</si>
  <si>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</si>
  <si>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</si>
  <si>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</si>
  <si>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</si>
  <si>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</si>
  <si>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</si>
  <si>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</si>
  <si>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</si>
  <si>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</si>
  <si>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</si>
  <si>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</si>
  <si>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</si>
  <si>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</si>
  <si>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</si>
  <si>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</si>
  <si>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</si>
  <si>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</si>
  <si>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</si>
  <si>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</si>
  <si>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</si>
  <si>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</si>
  <si>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</si>
  <si>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</si>
  <si>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</si>
  <si>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</si>
  <si>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</si>
  <si>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</si>
  <si>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</si>
  <si>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</si>
  <si>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</si>
  <si>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</si>
  <si>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</si>
  <si>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</si>
  <si>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</si>
  <si>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</si>
  <si>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</si>
  <si>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</si>
  <si>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</si>
  <si>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</si>
  <si>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</si>
  <si>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</si>
  <si>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</si>
  <si>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</si>
  <si>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</si>
  <si>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</si>
  <si>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</si>
  <si>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</si>
  <si>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</si>
  <si>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</si>
  <si>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</si>
  <si>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</si>
  <si>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</si>
  <si>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</si>
  <si>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</si>
  <si>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</si>
  <si>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</si>
  <si>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</si>
  <si>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</si>
  <si>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</si>
  <si>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</si>
  <si>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</si>
  <si>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</si>
  <si>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</si>
  <si>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</si>
  <si>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</si>
  <si>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</si>
  <si>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</si>
  <si>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</si>
  <si>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</si>
  <si>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</si>
  <si>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</si>
  <si>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</si>
  <si>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</si>
  <si>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</si>
  <si>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</si>
  <si>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</si>
  <si>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</si>
  <si>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</si>
  <si>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</si>
  <si>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</si>
  <si>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</si>
  <si>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</si>
  <si>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</si>
  <si>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</si>
  <si>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</si>
  <si>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</si>
  <si>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</si>
  <si>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</si>
  <si>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</si>
  <si>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</si>
  <si>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</si>
  <si>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</si>
  <si>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</si>
  <si>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</si>
  <si>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</si>
  <si>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</si>
  <si>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</si>
  <si>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</si>
  <si>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</si>
  <si>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</si>
  <si>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</si>
  <si>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</si>
  <si>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</si>
  <si>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</si>
  <si>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</si>
  <si>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</si>
  <si>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</si>
  <si>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</si>
  <si>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</si>
  <si>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</si>
  <si>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</si>
  <si>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</si>
  <si>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</si>
  <si>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</si>
  <si>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</si>
  <si>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</si>
  <si>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</si>
  <si>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</si>
  <si>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</si>
  <si>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</si>
  <si>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</si>
  <si>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</si>
  <si>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</si>
  <si>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</si>
  <si>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</si>
  <si>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</si>
  <si>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</si>
  <si>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</si>
  <si>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</si>
  <si>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</si>
  <si>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</si>
  <si>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</si>
  <si>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</si>
  <si>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</si>
  <si>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</si>
  <si>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</si>
  <si>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</si>
  <si>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</si>
  <si>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</si>
  <si>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</si>
  <si>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</si>
  <si>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</si>
  <si>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</si>
  <si>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</si>
  <si>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</si>
  <si>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</si>
  <si>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</si>
  <si>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</si>
  <si>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</si>
  <si>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</si>
  <si>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</si>
  <si>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</si>
  <si>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</si>
  <si>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</si>
  <si>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</si>
  <si>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</si>
  <si>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</si>
  <si>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</si>
  <si>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</si>
  <si>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</si>
  <si>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</si>
  <si>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</si>
  <si>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</si>
  <si>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</si>
  <si>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</si>
  <si>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</si>
  <si>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</si>
  <si>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</si>
  <si>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</si>
  <si>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</si>
  <si>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</si>
  <si>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</si>
  <si>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</si>
  <si>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</si>
  <si>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</si>
  <si>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</si>
  <si>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</si>
  <si>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</si>
  <si>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</si>
  <si>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</si>
  <si>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</si>
  <si>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</si>
  <si>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</si>
  <si>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</si>
  <si>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</si>
  <si>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</si>
  <si>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</si>
  <si>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</si>
  <si>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</si>
  <si>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</si>
  <si>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</si>
  <si>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</si>
  <si>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</si>
  <si>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</si>
  <si>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</si>
  <si>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</si>
  <si>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</si>
  <si>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</si>
  <si>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</si>
  <si>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</si>
  <si>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</si>
  <si>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</si>
  <si>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</si>
  <si>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</si>
  <si>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</si>
  <si>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</si>
  <si>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</si>
  <si>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</si>
  <si>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</si>
  <si>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</si>
  <si>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</si>
  <si>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</si>
  <si>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</si>
  <si>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</si>
  <si>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</si>
  <si>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</si>
  <si>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</si>
  <si>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</si>
  <si>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</si>
  <si>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</si>
  <si>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</si>
  <si>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</si>
  <si>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</si>
  <si>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</si>
  <si>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</si>
  <si>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</si>
  <si>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</si>
  <si>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</si>
  <si>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</si>
  <si>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</si>
  <si>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</si>
  <si>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</si>
  <si>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</si>
  <si>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</si>
  <si>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</si>
  <si>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</si>
  <si>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</si>
  <si>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</si>
  <si>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</si>
  <si>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</si>
  <si>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</si>
  <si>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</si>
  <si>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</si>
  <si>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</si>
  <si>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</si>
  <si>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</si>
  <si>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</si>
  <si>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</si>
  <si>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</si>
  <si>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</si>
  <si>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</si>
  <si>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</si>
  <si>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</si>
  <si>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</si>
  <si>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</si>
  <si>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</si>
  <si>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</si>
  <si>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</si>
  <si>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</si>
  <si>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</si>
  <si>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</si>
  <si>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</si>
  <si>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</si>
  <si>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</si>
  <si>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</si>
  <si>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</si>
  <si>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</si>
  <si>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</si>
  <si>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</si>
  <si>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</si>
  <si>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</si>
  <si>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</si>
  <si>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</si>
  <si>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</si>
  <si>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</si>
  <si>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</si>
  <si>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</si>
  <si>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</si>
  <si>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</si>
  <si>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</si>
  <si>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</si>
  <si>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</si>
  <si>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</si>
  <si>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</si>
  <si>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</si>
  <si>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</si>
  <si>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</si>
  <si>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</si>
  <si>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</si>
  <si>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</si>
  <si>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</si>
  <si>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</si>
  <si>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</si>
  <si>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</si>
  <si>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</si>
  <si>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</si>
  <si>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</si>
  <si>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</si>
  <si>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</si>
  <si>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</si>
  <si>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</si>
  <si>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</si>
  <si>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</si>
  <si>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</si>
  <si>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</si>
  <si>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</si>
  <si>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</si>
  <si>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</si>
  <si>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</si>
  <si>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</si>
  <si>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</si>
  <si>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</si>
  <si>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</si>
  <si>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</si>
  <si>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</si>
  <si>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</si>
  <si>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</si>
  <si>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</si>
  <si>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</si>
  <si>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</si>
  <si>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</si>
  <si>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</si>
  <si>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</si>
  <si>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</si>
  <si>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</si>
  <si>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</si>
  <si>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</si>
  <si>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</si>
  <si>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</si>
  <si>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</si>
  <si>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</si>
  <si>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</si>
  <si>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</si>
  <si>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</si>
  <si>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</si>
  <si>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</si>
  <si>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</si>
  <si>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</si>
  <si>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</si>
  <si>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</si>
  <si>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</si>
  <si>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</si>
  <si>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</si>
  <si>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</si>
  <si>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</si>
  <si>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</si>
  <si>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</si>
  <si>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</si>
  <si>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</si>
  <si>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</si>
  <si>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</si>
  <si>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</si>
  <si>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</si>
  <si>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</si>
  <si>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</si>
  <si>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</si>
  <si>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</si>
  <si>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</si>
  <si>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</si>
  <si>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</si>
  <si>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</si>
  <si>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</si>
  <si>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</si>
  <si>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</si>
  <si>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</si>
  <si>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</si>
  <si>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</si>
  <si>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</si>
  <si>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</si>
  <si>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</si>
  <si>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</si>
  <si>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</si>
  <si>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</si>
  <si>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</si>
  <si>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</si>
  <si>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</si>
  <si>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</si>
  <si>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</si>
  <si>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</si>
  <si>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</si>
  <si>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</si>
  <si>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</si>
  <si>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</si>
  <si>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</si>
  <si>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</si>
  <si>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</si>
  <si>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</si>
  <si>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</si>
  <si>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</si>
  <si>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</si>
  <si>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</si>
  <si>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</si>
  <si>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</si>
  <si>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</si>
  <si>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</si>
  <si>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</si>
  <si>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</si>
  <si>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</si>
  <si>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</si>
  <si>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</si>
  <si>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</si>
  <si>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</si>
  <si>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</si>
  <si>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</si>
  <si>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</si>
  <si>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</si>
  <si>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</si>
  <si>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</si>
  <si>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</si>
  <si>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</si>
  <si>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</si>
  <si>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</si>
  <si>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</si>
  <si>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</si>
  <si>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</si>
  <si>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</si>
  <si>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</si>
  <si>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</si>
  <si>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</si>
  <si>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</si>
  <si>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</si>
  <si>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</si>
  <si>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</si>
  <si>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</si>
  <si>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</si>
  <si>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</si>
  <si>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</si>
  <si>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</si>
  <si>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</si>
  <si>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</si>
  <si>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</si>
  <si>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</si>
  <si>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</si>
  <si>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</si>
  <si>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</si>
  <si>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</si>
  <si>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</si>
  <si>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</si>
  <si>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</si>
  <si>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</si>
  <si>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</si>
  <si>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</si>
  <si>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</si>
  <si>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</si>
  <si>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</si>
  <si>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</si>
  <si>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</si>
  <si>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</si>
  <si>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</si>
  <si>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</si>
  <si>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</si>
  <si>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</si>
  <si>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</si>
  <si>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</si>
  <si>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</si>
  <si>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</si>
  <si>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</si>
  <si>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</si>
  <si>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</si>
  <si>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</si>
  <si>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</si>
  <si>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</si>
  <si>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</si>
  <si>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</si>
  <si>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</si>
  <si>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</si>
  <si>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</si>
  <si>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</si>
  <si>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</si>
  <si>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</si>
  <si>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</si>
  <si>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</si>
  <si>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</si>
  <si>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</si>
  <si>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</si>
  <si>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</si>
  <si>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</si>
  <si>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</si>
  <si>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</si>
  <si>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</si>
  <si>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</si>
  <si>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</si>
  <si>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</si>
  <si>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</si>
  <si>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</si>
  <si>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</si>
  <si>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</si>
  <si>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</si>
  <si>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</si>
  <si>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</si>
  <si>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</si>
  <si>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</si>
  <si>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</si>
  <si>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</si>
  <si>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</si>
  <si>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</si>
  <si>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</si>
  <si>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</si>
  <si>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</si>
  <si>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</si>
  <si>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</si>
  <si>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</si>
  <si>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</si>
  <si>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</si>
  <si>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</si>
  <si>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</si>
  <si>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</si>
  <si>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</si>
  <si>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</si>
  <si>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</si>
  <si>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</si>
  <si>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</si>
  <si>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</si>
  <si>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</si>
  <si>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</si>
  <si>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</si>
  <si>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</si>
  <si>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</si>
  <si>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</si>
  <si>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</si>
  <si>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</si>
  <si>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</si>
  <si>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</si>
  <si>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</si>
  <si>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</si>
  <si>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</si>
  <si>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</si>
  <si>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</si>
  <si>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</si>
  <si>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</si>
  <si>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</si>
  <si>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</si>
  <si>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</si>
  <si>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</si>
  <si>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</si>
  <si>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</si>
  <si>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</si>
  <si>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</si>
  <si>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</si>
  <si>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</si>
  <si>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</si>
  <si>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</si>
  <si>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</si>
  <si>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</si>
  <si>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</si>
  <si>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</si>
  <si>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</si>
  <si>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</si>
  <si>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</si>
  <si>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</si>
  <si>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</si>
  <si>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</si>
  <si>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</si>
  <si>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</si>
  <si>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</si>
  <si>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</si>
  <si>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</si>
  <si>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</si>
  <si>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</si>
  <si>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</si>
  <si>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</si>
  <si>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</si>
  <si>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</si>
  <si>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</si>
  <si>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</si>
  <si>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</si>
  <si>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</si>
  <si>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</si>
  <si>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</si>
  <si>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</si>
  <si>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</si>
  <si>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</si>
  <si>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</si>
  <si>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</si>
  <si>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</si>
  <si>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</si>
  <si>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</si>
  <si>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</si>
  <si>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</si>
  <si>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</si>
  <si>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</si>
  <si>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</si>
  <si>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</si>
  <si>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</si>
  <si>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</si>
  <si>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</si>
  <si>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</si>
  <si>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</si>
  <si>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</si>
  <si>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</si>
  <si>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</si>
  <si>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</si>
  <si>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</si>
  <si>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</si>
  <si>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</si>
  <si>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</si>
  <si>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</si>
  <si>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</si>
  <si>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</si>
  <si>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</si>
  <si>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</si>
  <si>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</si>
  <si>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</si>
  <si>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</si>
  <si>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</si>
  <si>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</si>
  <si>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</si>
  <si>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</si>
  <si>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</si>
  <si>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</si>
  <si>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</si>
  <si>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</si>
  <si>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</si>
  <si>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</si>
  <si>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</si>
  <si>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</si>
  <si>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</si>
  <si>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</si>
  <si>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</si>
  <si>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</si>
  <si>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</si>
  <si>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</si>
  <si>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</si>
  <si>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</si>
  <si>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</si>
  <si>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</si>
  <si>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</si>
  <si>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</si>
  <si>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</si>
  <si>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</si>
  <si>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</si>
  <si>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</si>
  <si>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</si>
  <si>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</si>
  <si>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</si>
  <si>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</si>
  <si>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</si>
  <si>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</si>
  <si>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</si>
  <si>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</si>
  <si>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</si>
  <si>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</si>
  <si>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</si>
  <si>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</si>
  <si>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</si>
  <si>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</si>
  <si>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</si>
  <si>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</si>
  <si>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</si>
  <si>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</si>
  <si>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</si>
  <si>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</si>
  <si>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</si>
  <si>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</si>
  <si>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</si>
  <si>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</si>
  <si>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</si>
  <si>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</si>
  <si>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</si>
  <si>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</si>
  <si>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</si>
  <si>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</si>
  <si>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</si>
  <si>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</si>
  <si>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</si>
  <si>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</si>
  <si>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</si>
  <si>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</si>
  <si>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</si>
  <si>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</si>
  <si>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</si>
  <si>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</si>
  <si>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</si>
  <si>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</si>
  <si>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</si>
  <si>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</si>
  <si>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</si>
  <si>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</si>
  <si>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</si>
  <si>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</si>
  <si>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</si>
  <si>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</si>
  <si>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</si>
  <si>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</si>
  <si>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</si>
  <si>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</si>
  <si>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</si>
  <si>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</si>
  <si>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</si>
  <si>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</si>
  <si>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</si>
  <si>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</si>
  <si>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</si>
  <si>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</si>
  <si>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</si>
  <si>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</si>
  <si>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</si>
  <si>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</si>
  <si>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</si>
  <si>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</si>
  <si>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</si>
  <si>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</si>
  <si>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</si>
  <si>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</si>
  <si>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</si>
  <si>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</si>
  <si>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</si>
  <si>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</si>
  <si>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</si>
  <si>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</si>
  <si>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</si>
  <si>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</si>
  <si>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</si>
  <si>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</si>
  <si>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</si>
  <si>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</si>
  <si>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</si>
  <si>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</si>
  <si>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</si>
  <si>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</si>
  <si>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</si>
  <si>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</si>
  <si>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</si>
  <si>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</si>
  <si>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</si>
  <si>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</si>
  <si>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</si>
  <si>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</si>
  <si>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</si>
  <si>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</si>
  <si>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</si>
  <si>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</si>
  <si>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</si>
  <si>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</si>
  <si>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</si>
  <si>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</si>
  <si>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</si>
  <si>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</si>
  <si>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</si>
  <si>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</si>
  <si>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</si>
  <si>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</si>
  <si>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</si>
  <si>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</si>
  <si>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</si>
  <si>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</si>
  <si>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</si>
  <si>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</si>
  <si>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</si>
  <si>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</si>
  <si>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</si>
  <si>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</si>
  <si>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</si>
  <si>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</si>
  <si>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</si>
  <si>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</si>
  <si>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</si>
  <si>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</si>
  <si>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</si>
  <si>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</si>
  <si>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</si>
  <si>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</si>
  <si>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</si>
  <si>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</si>
  <si>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</si>
  <si>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</si>
  <si>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</si>
  <si>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</si>
  <si>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</si>
  <si>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</si>
  <si>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</si>
  <si>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</si>
  <si>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</si>
  <si>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</si>
  <si>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</si>
  <si>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</si>
  <si>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</si>
  <si>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</si>
  <si>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</si>
  <si>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</si>
  <si>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</si>
  <si>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</si>
  <si>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</si>
  <si>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</si>
  <si>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</si>
  <si>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</si>
  <si>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</si>
  <si>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</si>
  <si>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</si>
  <si>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</si>
  <si>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</si>
  <si>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</si>
  <si>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</si>
  <si>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</si>
  <si>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</si>
  <si>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</si>
  <si>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</si>
  <si>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</si>
  <si>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</si>
  <si>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</si>
  <si>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</si>
  <si>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</si>
  <si>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</si>
  <si>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</si>
  <si>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</si>
  <si>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</si>
  <si>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</si>
  <si>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</si>
  <si>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</si>
  <si>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</si>
  <si>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</si>
  <si>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</si>
  <si>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</si>
  <si>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</si>
  <si>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</si>
  <si>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</si>
  <si>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</si>
  <si>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</si>
  <si>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</si>
  <si>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</si>
  <si>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</si>
  <si>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</si>
  <si>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</si>
  <si>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</si>
  <si>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</si>
  <si>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</si>
  <si>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</si>
  <si>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</si>
  <si>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</si>
  <si>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</si>
  <si>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</si>
  <si>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</si>
  <si>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</si>
  <si>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</si>
  <si>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</si>
  <si>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</si>
  <si>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</si>
  <si>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</si>
  <si>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</si>
  <si>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</si>
  <si>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</si>
  <si>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</si>
  <si>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</si>
  <si>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</si>
  <si>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</si>
  <si>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</si>
  <si>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</si>
  <si>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</si>
  <si>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</si>
  <si>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</si>
  <si>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</si>
  <si>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</si>
  <si>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</si>
  <si>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</si>
  <si>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</si>
  <si>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</si>
  <si>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</si>
  <si>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</si>
  <si>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</si>
  <si>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</si>
  <si>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</si>
  <si>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</si>
  <si>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</si>
  <si>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</si>
  <si>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</si>
  <si>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</si>
  <si>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</si>
  <si>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</si>
  <si>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</si>
  <si>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</si>
  <si>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</si>
  <si>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</si>
  <si>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</si>
  <si>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</si>
  <si>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</si>
  <si>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</si>
  <si>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</si>
  <si>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</si>
  <si>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</si>
  <si>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</si>
  <si>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</si>
  <si>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</si>
  <si>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</si>
  <si>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</si>
  <si>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</si>
  <si>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</si>
  <si>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</si>
  <si>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</si>
  <si>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</si>
  <si>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</si>
  <si>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</si>
  <si>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</si>
  <si>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</si>
  <si>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</si>
  <si>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</si>
  <si>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</si>
  <si>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</si>
  <si>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</si>
  <si>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</si>
  <si>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</si>
  <si>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</si>
  <si>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</si>
  <si>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</si>
  <si>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</si>
  <si>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</si>
  <si>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</si>
  <si>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</si>
  <si>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</si>
  <si>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</si>
  <si>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</si>
  <si>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</si>
  <si>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</si>
  <si>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</si>
  <si>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</si>
  <si>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</si>
  <si>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</si>
  <si>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</si>
  <si>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</si>
  <si>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</si>
  <si>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</si>
  <si>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</si>
  <si>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</si>
  <si>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</si>
  <si>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</si>
  <si>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</si>
  <si>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</si>
  <si>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</si>
  <si>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</si>
  <si>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</si>
  <si>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</si>
  <si>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</si>
  <si>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</si>
  <si>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</si>
  <si>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</si>
  <si>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</si>
  <si>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</si>
  <si>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</si>
  <si>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</si>
  <si>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</si>
  <si>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</si>
  <si>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</si>
  <si>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</si>
  <si>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</si>
  <si>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</si>
  <si>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</si>
  <si>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</si>
  <si>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</si>
  <si>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</si>
  <si>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</si>
  <si>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</si>
  <si>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</si>
  <si>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</si>
  <si>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</si>
  <si>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</si>
  <si>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</si>
  <si>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</si>
  <si>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</si>
  <si>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</si>
  <si>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</si>
  <si>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</si>
  <si>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</si>
  <si>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</si>
  <si>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</si>
  <si>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</si>
  <si>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</si>
  <si>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</si>
  <si>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</si>
  <si>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</si>
  <si>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</si>
  <si>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</si>
  <si>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</si>
  <si>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</si>
  <si>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</si>
  <si>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</si>
  <si>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</si>
  <si>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</si>
  <si>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</si>
  <si>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</si>
  <si>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</si>
  <si>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</si>
  <si>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</si>
  <si>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</si>
  <si>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</si>
  <si>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</si>
  <si>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</si>
  <si>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</si>
  <si>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</si>
  <si>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</si>
  <si>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</si>
  <si>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</si>
  <si>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</si>
  <si>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</si>
  <si>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</si>
  <si>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</si>
  <si>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</si>
  <si>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</si>
  <si>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</si>
  <si>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</si>
  <si>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</si>
  <si>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</si>
  <si>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</si>
  <si>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</si>
  <si>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</si>
  <si>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</si>
  <si>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</si>
  <si>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</si>
  <si>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</si>
  <si>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</si>
  <si>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</si>
  <si>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</si>
  <si>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</si>
  <si>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</si>
  <si>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</si>
  <si>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</si>
  <si>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</si>
  <si>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</si>
  <si>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</si>
  <si>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</si>
  <si>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</si>
  <si>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</si>
  <si>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</si>
  <si>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</si>
  <si>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</si>
  <si>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</si>
  <si>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</si>
  <si>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</si>
  <si>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</si>
  <si>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</si>
  <si>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</si>
  <si>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</si>
  <si>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</si>
  <si>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</si>
  <si>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</si>
  <si>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</si>
  <si>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</si>
  <si>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</si>
  <si>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</si>
  <si>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</si>
  <si>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</si>
  <si>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</si>
  <si>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</si>
  <si>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</si>
  <si>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</si>
  <si>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</si>
  <si>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</si>
  <si>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</si>
  <si>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</si>
  <si>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</si>
  <si>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</si>
  <si>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</si>
  <si>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</si>
  <si>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</si>
  <si>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</si>
  <si>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</si>
  <si>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</si>
  <si>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</si>
  <si>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</si>
  <si>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</si>
  <si>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</si>
  <si>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</si>
  <si>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</si>
  <si>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</si>
  <si>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</si>
  <si>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</si>
  <si>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</si>
  <si>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</si>
  <si>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</si>
  <si>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</si>
  <si>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</si>
  <si>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</si>
  <si>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</si>
  <si>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</si>
  <si>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</si>
  <si>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</si>
  <si>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</si>
  <si>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</si>
  <si>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</si>
  <si>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</si>
  <si>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</si>
  <si>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</si>
  <si>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</si>
  <si>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</si>
  <si>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</si>
  <si>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</si>
  <si>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</si>
  <si>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</si>
  <si>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</si>
  <si>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</si>
  <si>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</si>
  <si>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</si>
  <si>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</si>
  <si>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</si>
  <si>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</si>
  <si>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</si>
  <si>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</si>
  <si>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</si>
  <si>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</si>
  <si>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</si>
  <si>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</si>
  <si>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</si>
  <si>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</si>
  <si>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</si>
  <si>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</si>
  <si>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</si>
  <si>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</si>
  <si>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</si>
  <si>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</si>
  <si>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</si>
  <si>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</si>
  <si>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</si>
  <si>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</si>
  <si>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</si>
  <si>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</si>
  <si>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</si>
  <si>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</si>
  <si>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</si>
  <si>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</si>
  <si>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</si>
  <si>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</si>
  <si>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</si>
  <si>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</si>
  <si>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</si>
  <si>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</si>
  <si>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</si>
  <si>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</si>
  <si>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</si>
  <si>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</si>
  <si>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</si>
  <si>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</si>
  <si>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</si>
  <si>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</si>
  <si>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</si>
  <si>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</si>
  <si>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</si>
  <si>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</si>
  <si>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</si>
  <si>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</si>
  <si>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</si>
  <si>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</si>
  <si>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</si>
  <si>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</si>
  <si>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</si>
  <si>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</si>
  <si>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</si>
  <si>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</si>
  <si>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</si>
  <si>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</si>
  <si>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</si>
  <si>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</si>
  <si>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</si>
  <si>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</si>
  <si>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</si>
  <si>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</si>
  <si>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</si>
  <si>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</si>
  <si>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</si>
  <si>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</si>
  <si>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</si>
  <si>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</si>
  <si>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</si>
  <si>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</si>
  <si>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</si>
  <si>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</si>
  <si>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</si>
  <si>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</si>
  <si>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</si>
  <si>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</si>
  <si>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</si>
  <si>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</si>
  <si>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</si>
  <si>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</si>
  <si>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</si>
  <si>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</si>
  <si>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</si>
  <si>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</si>
  <si>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</si>
  <si>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</si>
  <si>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</si>
  <si>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</si>
  <si>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</si>
  <si>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</si>
  <si>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</si>
  <si>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</si>
  <si>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</si>
  <si>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</si>
  <si>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</si>
  <si>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</si>
  <si>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</si>
  <si>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</si>
  <si>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</si>
  <si>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</si>
  <si>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</si>
  <si>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</si>
  <si>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</si>
  <si>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</si>
  <si>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</si>
  <si>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</si>
  <si>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</si>
  <si>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</si>
  <si>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</si>
  <si>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</si>
  <si>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</si>
  <si>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</si>
  <si>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</si>
  <si>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</si>
  <si>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</si>
  <si>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</si>
  <si>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</si>
  <si>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</si>
  <si>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</si>
  <si>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</si>
  <si>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</si>
  <si>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</si>
  <si>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</si>
  <si>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</si>
  <si>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</si>
  <si>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</si>
  <si>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</si>
  <si>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</si>
  <si>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</si>
  <si>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</si>
  <si>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</si>
  <si>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</si>
  <si>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</si>
  <si>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</si>
  <si>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</si>
  <si>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</si>
  <si>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</si>
  <si>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</si>
  <si>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</si>
  <si>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</si>
  <si>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</si>
  <si>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</si>
  <si>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</si>
  <si>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</si>
  <si>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</si>
  <si>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</si>
  <si>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</si>
  <si>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</si>
  <si>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</si>
  <si>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</si>
  <si>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</si>
  <si>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</si>
  <si>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</si>
  <si>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</si>
  <si>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</si>
  <si>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</si>
  <si>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</si>
  <si>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</si>
  <si>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</si>
  <si>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</si>
  <si>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</si>
  <si>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</si>
  <si>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</si>
  <si>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</si>
  <si>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</si>
  <si>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</si>
  <si>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</si>
  <si>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</si>
  <si>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</si>
  <si>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</si>
  <si>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</si>
  <si>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</si>
  <si>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</si>
  <si>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</si>
  <si>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</si>
  <si>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</si>
  <si>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</si>
  <si>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</si>
  <si>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</si>
  <si>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</si>
  <si>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</si>
  <si>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</si>
  <si>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</si>
  <si>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</si>
  <si>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</si>
  <si>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</si>
  <si>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</si>
  <si>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</si>
  <si>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</si>
  <si>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</si>
  <si>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</si>
  <si>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</si>
  <si>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</si>
  <si>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</si>
  <si>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</si>
  <si>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</si>
  <si>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</si>
  <si>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</si>
  <si>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</si>
  <si>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</si>
  <si>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</si>
  <si>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</si>
  <si>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</si>
  <si>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</si>
  <si>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</si>
  <si>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</si>
  <si>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</si>
  <si>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</si>
  <si>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</si>
  <si>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</si>
  <si>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</si>
  <si>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</si>
  <si>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</si>
  <si>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</si>
  <si>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</si>
  <si>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</si>
  <si>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</si>
  <si>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</si>
  <si>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</si>
  <si>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</si>
  <si>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</si>
  <si>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</si>
  <si>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</si>
  <si>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</si>
  <si>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</si>
  <si>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</si>
  <si>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</si>
  <si>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</si>
  <si>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</si>
  <si>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</si>
  <si>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</si>
  <si>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</si>
  <si>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</si>
  <si>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</si>
  <si>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</si>
  <si>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</si>
  <si>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</si>
  <si>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</si>
  <si>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</si>
  <si>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</si>
  <si>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</si>
  <si>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</si>
  <si>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</si>
  <si>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</si>
  <si>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</si>
  <si>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</si>
  <si>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</si>
  <si>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</si>
  <si>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</si>
  <si>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</si>
  <si>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</si>
  <si>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</si>
  <si>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</si>
  <si>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</si>
  <si>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</si>
  <si>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</si>
  <si>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</si>
  <si>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</si>
  <si>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</si>
  <si>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</si>
  <si>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</si>
  <si>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</si>
  <si>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</si>
  <si>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</si>
  <si>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</si>
  <si>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</si>
  <si>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</si>
  <si>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</si>
  <si>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</si>
  <si>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</si>
  <si>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</si>
  <si>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</si>
  <si>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</si>
  <si>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</si>
  <si>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</si>
  <si>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</si>
  <si>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</si>
  <si>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</si>
  <si>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</si>
  <si>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</si>
  <si>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</si>
  <si>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</si>
  <si>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</si>
  <si>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</si>
  <si>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</si>
  <si>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</si>
  <si>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</si>
  <si>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</si>
  <si>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</si>
  <si>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</si>
  <si>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</si>
  <si>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</si>
  <si>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</si>
  <si>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</si>
  <si>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</si>
  <si>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</si>
  <si>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</si>
  <si>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</si>
  <si>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</si>
  <si>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</si>
  <si>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</si>
  <si>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</si>
  <si>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</si>
  <si>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</si>
  <si>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</si>
  <si>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</si>
  <si>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</si>
  <si>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</si>
  <si>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</si>
  <si>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</si>
  <si>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</si>
  <si>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</si>
  <si>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</si>
  <si>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</si>
  <si>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</si>
  <si>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</si>
  <si>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</si>
  <si>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</si>
  <si>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</si>
  <si>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</si>
  <si>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</si>
  <si>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</si>
  <si>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</si>
  <si>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</si>
  <si>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</si>
  <si>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</si>
  <si>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</si>
  <si>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</si>
  <si>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</si>
  <si>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</si>
  <si>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</si>
  <si>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</si>
  <si>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</si>
  <si>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</si>
  <si>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</si>
  <si>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</si>
  <si>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</si>
  <si>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</si>
  <si>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</si>
  <si>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</si>
  <si>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</si>
  <si>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</si>
  <si>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</si>
  <si>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</si>
  <si>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</si>
  <si>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</si>
  <si>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</si>
  <si>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</si>
  <si>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</si>
  <si>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</si>
  <si>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</si>
  <si>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</si>
  <si>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</si>
  <si>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</si>
  <si>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</si>
  <si>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</si>
  <si>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</si>
  <si>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</si>
  <si>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</si>
  <si>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</si>
  <si>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</si>
  <si>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</si>
  <si>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</si>
  <si>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</si>
  <si>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</si>
  <si>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</si>
  <si>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</si>
  <si>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</si>
  <si>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</si>
  <si>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</si>
  <si>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</si>
  <si>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</si>
  <si>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</si>
  <si>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</si>
  <si>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</si>
  <si>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</si>
  <si>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</si>
  <si>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</si>
  <si>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</si>
  <si>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</si>
  <si>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</si>
  <si>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</si>
  <si>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</si>
  <si>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</si>
  <si>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</si>
  <si>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</si>
  <si>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</si>
  <si>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</si>
  <si>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</si>
  <si>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</si>
  <si>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</si>
  <si>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</si>
  <si>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</si>
  <si>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</si>
  <si>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</si>
  <si>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</si>
  <si>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</si>
  <si>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</si>
  <si>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</si>
  <si>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</si>
  <si>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</si>
  <si>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</si>
  <si>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</si>
  <si>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</si>
  <si>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</si>
  <si>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</si>
  <si>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</si>
  <si>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</si>
  <si>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</si>
  <si>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</si>
  <si>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</si>
  <si>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</si>
  <si>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</si>
  <si>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</si>
  <si>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</si>
  <si>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</si>
  <si>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</si>
  <si>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</si>
  <si>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</si>
  <si>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</si>
  <si>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</si>
  <si>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</si>
  <si>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</si>
  <si>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</si>
  <si>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</si>
  <si>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</si>
  <si>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</si>
  <si>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</si>
  <si>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</si>
  <si>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</si>
  <si>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</si>
  <si>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</si>
  <si>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</si>
  <si>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</si>
  <si>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</si>
  <si>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</si>
  <si>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</si>
  <si>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</si>
  <si>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</si>
  <si>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</si>
  <si>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</si>
  <si>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</si>
  <si>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</si>
  <si>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</si>
  <si>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</si>
  <si>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</si>
  <si>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</si>
  <si>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</si>
  <si>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</si>
  <si>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</si>
  <si>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</si>
  <si>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</si>
  <si>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</si>
  <si>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</si>
  <si>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</si>
  <si>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</si>
  <si>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</si>
  <si>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</si>
  <si>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</si>
  <si>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</si>
  <si>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</si>
  <si>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</si>
  <si>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</si>
  <si>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</si>
  <si>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</si>
  <si>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</si>
  <si>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</si>
  <si>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</si>
  <si>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</si>
  <si>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</si>
  <si>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</si>
  <si>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</si>
  <si>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</si>
  <si>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</si>
  <si>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</si>
  <si>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</si>
  <si>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</si>
  <si>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</si>
  <si>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</si>
  <si>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</si>
  <si>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</si>
  <si>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</si>
  <si>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</si>
  <si>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</si>
  <si>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</si>
  <si>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</si>
  <si>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</si>
  <si>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</si>
  <si>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</si>
  <si>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</si>
  <si>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</si>
  <si>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</si>
  <si>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</si>
  <si>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</si>
  <si>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</si>
  <si>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</si>
  <si>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</si>
  <si>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</si>
  <si>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</si>
  <si>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</si>
  <si>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</si>
  <si>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</si>
  <si>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</si>
  <si>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</si>
  <si>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</si>
  <si>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</si>
  <si>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</si>
  <si>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</si>
  <si>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</si>
  <si>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</si>
  <si>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</si>
  <si>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</si>
  <si>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</si>
  <si>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</si>
  <si>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</si>
  <si>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</si>
  <si>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</si>
  <si>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</si>
  <si>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</si>
  <si>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</si>
  <si>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</si>
  <si>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</si>
  <si>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</si>
  <si>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</si>
  <si>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</si>
  <si>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</si>
  <si>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</si>
  <si>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</si>
  <si>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</si>
  <si>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</si>
  <si>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</si>
  <si>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</si>
  <si>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</si>
  <si>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</si>
  <si>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</si>
  <si>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</si>
  <si>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</si>
  <si>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</si>
  <si>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</si>
  <si>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</si>
  <si>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</si>
  <si>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</si>
  <si>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</si>
  <si>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</si>
  <si>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</si>
  <si>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</si>
  <si>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</si>
  <si>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</si>
  <si>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</si>
  <si>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</si>
  <si>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</si>
  <si>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</si>
  <si>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</si>
  <si>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</si>
  <si>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</si>
  <si>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</si>
  <si>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</si>
  <si>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</si>
  <si>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</si>
  <si>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</si>
  <si>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</si>
  <si>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</si>
  <si>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</si>
  <si>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</si>
  <si>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</si>
  <si>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</si>
  <si>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</si>
  <si>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</si>
  <si>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</si>
  <si>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</si>
  <si>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</si>
  <si>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</si>
  <si>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</si>
  <si>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</si>
  <si>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</si>
  <si>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</si>
  <si>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</si>
  <si>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</si>
  <si>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</si>
  <si>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</si>
  <si>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</si>
  <si>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</si>
  <si>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</si>
  <si>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</si>
  <si>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</si>
  <si>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</si>
  <si>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</si>
  <si>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</si>
  <si>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</si>
  <si>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</si>
  <si>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</si>
  <si>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</si>
  <si>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</si>
  <si>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</si>
  <si>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</si>
  <si>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</si>
  <si>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</si>
  <si>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</si>
  <si>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</si>
  <si>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</si>
  <si>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</si>
  <si>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</si>
  <si>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</si>
  <si>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</si>
  <si>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</si>
  <si>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</si>
  <si>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</si>
  <si>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</si>
  <si>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</si>
  <si>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</si>
  <si>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</si>
  <si>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</si>
  <si>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</si>
  <si>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</si>
  <si>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</si>
  <si>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</si>
  <si>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</si>
  <si>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</si>
  <si>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</si>
  <si>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</si>
  <si>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</si>
  <si>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</si>
  <si>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</si>
  <si>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</si>
  <si>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</si>
  <si>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</si>
  <si>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</si>
  <si>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</si>
  <si>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</si>
  <si>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</si>
  <si>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</si>
  <si>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</si>
  <si>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</si>
  <si>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</si>
  <si>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</si>
  <si>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</si>
  <si>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</si>
  <si>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</si>
  <si>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</si>
  <si>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</si>
  <si>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</si>
  <si>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</si>
  <si>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</si>
  <si>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</si>
  <si>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</si>
  <si>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</si>
  <si>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</si>
  <si>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</si>
  <si>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</si>
  <si>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</si>
  <si>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</si>
  <si>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</si>
  <si>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</si>
  <si>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</si>
  <si>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</si>
  <si>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</si>
  <si>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</si>
  <si>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</si>
  <si>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</si>
  <si>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</si>
  <si>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</si>
  <si>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</si>
  <si>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</si>
  <si>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</si>
  <si>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</si>
  <si>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</si>
  <si>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</si>
  <si>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</si>
  <si>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</si>
  <si>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</si>
  <si>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</si>
  <si>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</si>
  <si>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</si>
  <si>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</si>
  <si>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</si>
  <si>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</si>
  <si>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</si>
  <si>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</si>
  <si>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</si>
  <si>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</si>
  <si>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</si>
  <si>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</si>
  <si>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</si>
  <si>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</si>
  <si>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</si>
  <si>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</si>
  <si>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</si>
  <si>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</si>
  <si>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</si>
  <si>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</si>
  <si>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</si>
  <si>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</si>
  <si>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</si>
  <si>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</si>
  <si>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</si>
  <si>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</si>
  <si>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</si>
  <si>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</si>
  <si>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</si>
  <si>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</si>
  <si>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</si>
  <si>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</si>
  <si>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</si>
  <si>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</si>
  <si>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</si>
  <si>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</si>
  <si>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</si>
  <si>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</si>
  <si>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</si>
  <si>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</si>
  <si>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</si>
  <si>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</si>
  <si>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</si>
  <si>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</si>
  <si>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</si>
  <si>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</si>
  <si>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</si>
  <si>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</si>
  <si>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</si>
  <si>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</si>
  <si>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</si>
  <si>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</si>
  <si>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</si>
  <si>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</si>
  <si>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</si>
  <si>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</si>
  <si>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</si>
  <si>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</si>
  <si>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</si>
  <si>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</si>
  <si>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</si>
  <si>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</si>
  <si>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</si>
  <si>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</si>
  <si>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</si>
  <si>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</si>
  <si>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</si>
  <si>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</si>
  <si>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</si>
  <si>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</si>
  <si>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</si>
  <si>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</si>
  <si>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</si>
  <si>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</si>
  <si>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</si>
  <si>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</si>
  <si>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</si>
  <si>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</si>
  <si>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</si>
  <si>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</si>
  <si>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</si>
  <si>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</si>
  <si>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</si>
  <si>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</si>
  <si>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</si>
  <si>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</si>
  <si>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</si>
  <si>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</si>
  <si>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</si>
  <si>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</si>
  <si>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</si>
  <si>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</si>
  <si>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</si>
  <si>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</si>
  <si>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</si>
  <si>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</si>
  <si>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</si>
  <si>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</si>
  <si>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</si>
  <si>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</si>
  <si>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</si>
  <si>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</si>
  <si>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</si>
  <si>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</si>
  <si>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</si>
  <si>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</si>
  <si>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</si>
  <si>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</si>
  <si>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</si>
  <si>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</si>
  <si>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</si>
  <si>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</si>
  <si>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</si>
  <si>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</si>
  <si>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</si>
  <si>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</si>
  <si>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</si>
  <si>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</si>
  <si>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</si>
  <si>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</si>
  <si>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</si>
  <si>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</si>
  <si>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</si>
  <si>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</si>
  <si>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</si>
  <si>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</si>
  <si>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</si>
  <si>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</si>
  <si>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</si>
  <si>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</si>
  <si>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</si>
  <si>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</si>
  <si>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</si>
  <si>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</si>
  <si>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</si>
  <si>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</si>
  <si>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</si>
  <si>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</si>
  <si>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</si>
  <si>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</si>
  <si>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</si>
  <si>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</si>
  <si>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</si>
  <si>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</si>
  <si>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</si>
  <si>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</si>
  <si>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</si>
  <si>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</si>
  <si>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</si>
  <si>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</si>
  <si>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</si>
  <si>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</si>
  <si>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</si>
  <si>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</si>
  <si>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</si>
  <si>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</si>
  <si>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</si>
  <si>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</si>
  <si>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</si>
  <si>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</si>
  <si>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</si>
  <si>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</si>
  <si>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</si>
  <si>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</si>
  <si>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</si>
  <si>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</si>
  <si>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</si>
  <si>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</si>
  <si>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</si>
  <si>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</si>
  <si>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</si>
  <si>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</si>
  <si>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</si>
  <si>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</si>
  <si>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</si>
  <si>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</si>
  <si>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</si>
  <si>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</si>
  <si>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</si>
  <si>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</si>
  <si>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</si>
  <si>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</si>
  <si>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</si>
  <si>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</si>
  <si>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</si>
  <si>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</si>
  <si>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</si>
  <si>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</si>
  <si>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</si>
  <si>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</si>
  <si>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</si>
  <si>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</si>
  <si>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</si>
  <si>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</si>
  <si>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</si>
  <si>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</si>
  <si>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</si>
  <si>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</si>
  <si>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</si>
  <si>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</si>
  <si>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</si>
  <si>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</si>
  <si>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</si>
  <si>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</si>
  <si>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</si>
  <si>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</si>
  <si>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</si>
  <si>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</si>
  <si>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</si>
  <si>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</si>
  <si>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</si>
  <si>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</si>
  <si>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</si>
  <si>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</si>
  <si>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</si>
  <si>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</si>
  <si>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</si>
  <si>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</si>
  <si>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</si>
  <si>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</si>
  <si>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</si>
  <si>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</si>
  <si>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</si>
  <si>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</si>
  <si>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</si>
  <si>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</si>
  <si>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</si>
  <si>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</si>
  <si>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</si>
  <si>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</si>
  <si>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</si>
  <si>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</si>
  <si>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</si>
  <si>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</si>
  <si>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</si>
  <si>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</si>
  <si>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</si>
  <si>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</si>
  <si>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</si>
  <si>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</si>
  <si>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</si>
  <si>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</si>
  <si>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</si>
  <si>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</si>
  <si>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</si>
  <si>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</si>
  <si>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</si>
  <si>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</si>
  <si>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</si>
  <si>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</si>
  <si>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</si>
  <si>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</si>
  <si>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</si>
  <si>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</si>
  <si>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</si>
  <si>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</si>
  <si>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</si>
  <si>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</si>
  <si>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</si>
  <si>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</si>
  <si>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</si>
  <si>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</si>
  <si>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</si>
  <si>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</si>
  <si>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</si>
  <si>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</si>
  <si>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</si>
  <si>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</si>
  <si>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</si>
  <si>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</si>
  <si>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</si>
  <si>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</si>
  <si>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</si>
  <si>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</si>
  <si>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</si>
  <si>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</si>
  <si>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</si>
  <si>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</si>
  <si>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</si>
  <si>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</si>
  <si>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</si>
  <si>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</si>
  <si>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</si>
  <si>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</si>
  <si>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</si>
  <si>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</si>
  <si>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</si>
  <si>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</si>
  <si>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</si>
  <si>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</si>
  <si>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</si>
  <si>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</si>
  <si>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</si>
  <si>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</si>
  <si>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</si>
  <si>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</si>
  <si>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</si>
  <si>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</si>
  <si>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</si>
  <si>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</si>
  <si>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</si>
  <si>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</si>
  <si>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</si>
  <si>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</si>
  <si>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</si>
  <si>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</si>
  <si>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</si>
  <si>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</si>
  <si>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</si>
  <si>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</si>
  <si>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</si>
  <si>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</si>
  <si>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</si>
  <si>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</si>
  <si>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</si>
  <si>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</si>
  <si>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</si>
  <si>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</si>
  <si>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</si>
  <si>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</si>
  <si>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</si>
  <si>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</si>
  <si>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</si>
  <si>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</si>
  <si>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</si>
  <si>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</si>
  <si>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</si>
  <si>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</si>
  <si>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</si>
  <si>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</si>
  <si>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</si>
  <si>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</si>
  <si>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</si>
  <si>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</si>
  <si>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</si>
  <si>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</si>
  <si>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</si>
  <si>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</si>
  <si>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</si>
  <si>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</si>
  <si>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</si>
  <si>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</si>
  <si>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</si>
  <si>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</si>
  <si>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</si>
  <si>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</si>
  <si>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</si>
  <si>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</si>
  <si>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</si>
  <si>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</si>
  <si>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</si>
  <si>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</si>
  <si>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</si>
  <si>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</si>
  <si>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</si>
  <si>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</si>
  <si>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</si>
  <si>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</si>
  <si>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</si>
  <si>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</si>
  <si>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</si>
  <si>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</si>
  <si>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</si>
  <si>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</si>
  <si>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</si>
  <si>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</si>
  <si>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</si>
  <si>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</si>
  <si>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</si>
  <si>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</si>
  <si>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</si>
  <si>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</si>
  <si>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</si>
  <si>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</si>
  <si>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</si>
  <si>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</si>
  <si>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</si>
  <si>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</si>
  <si>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</si>
  <si>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</si>
  <si>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</si>
  <si>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</si>
  <si>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</si>
  <si>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</si>
  <si>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</si>
  <si>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</si>
  <si>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</si>
  <si>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</si>
  <si>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</si>
  <si>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</si>
  <si>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</si>
  <si>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</si>
  <si>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</si>
  <si>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</si>
  <si>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</si>
  <si>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</si>
  <si>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</si>
  <si>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</si>
  <si>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</si>
  <si>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</si>
  <si>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</si>
  <si>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</si>
  <si>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</si>
  <si>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</si>
  <si>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</si>
  <si>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</si>
  <si>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</si>
  <si>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</si>
  <si>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</si>
  <si>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</si>
  <si>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</si>
  <si>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</si>
  <si>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</si>
  <si>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</si>
  <si>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</si>
  <si>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</si>
  <si>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</si>
  <si>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</si>
  <si>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</si>
  <si>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</si>
  <si>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</si>
  <si>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</si>
  <si>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</si>
  <si>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</si>
  <si>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</si>
  <si>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</si>
  <si>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</si>
  <si>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</si>
  <si>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</si>
  <si>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</si>
  <si>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</si>
  <si>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</si>
  <si>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</si>
  <si>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</si>
  <si>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</si>
  <si>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</si>
  <si>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</si>
  <si>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</si>
  <si>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</si>
  <si>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</si>
  <si>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</si>
  <si>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</si>
  <si>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</si>
  <si>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</si>
  <si>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</si>
  <si>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</si>
  <si>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</si>
  <si>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</si>
  <si>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</si>
  <si>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</si>
  <si>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</si>
  <si>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</si>
  <si>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</si>
  <si>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</si>
  <si>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</si>
  <si>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</si>
  <si>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</si>
  <si>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</si>
  <si>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</si>
  <si>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</si>
  <si>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</si>
  <si>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</si>
  <si>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</si>
  <si>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</si>
  <si>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</si>
  <si>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</si>
  <si>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</si>
  <si>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</si>
  <si>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</si>
  <si>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</si>
  <si>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</si>
  <si>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</si>
  <si>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</si>
  <si>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</si>
  <si>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</si>
  <si>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</si>
  <si>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</si>
  <si>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</si>
  <si>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</si>
  <si>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</si>
  <si>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</si>
  <si>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</si>
  <si>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</si>
  <si>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</si>
  <si>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</si>
  <si>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</si>
  <si>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</si>
  <si>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</si>
  <si>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</si>
  <si>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</si>
  <si>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</si>
  <si>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</si>
  <si>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</si>
  <si>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</si>
  <si>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</si>
  <si>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</si>
  <si>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</si>
  <si>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</si>
  <si>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</si>
  <si>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</si>
  <si>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</si>
  <si>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</si>
  <si>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</si>
  <si>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</si>
  <si>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</si>
  <si>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</si>
  <si>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</si>
  <si>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</si>
  <si>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</si>
  <si>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</si>
  <si>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</si>
  <si>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</si>
  <si>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</si>
  <si>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</si>
  <si>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</si>
  <si>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</si>
  <si>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</si>
  <si>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</si>
  <si>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</si>
  <si>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</si>
  <si>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</si>
  <si>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</si>
  <si>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</si>
  <si>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</si>
  <si>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</si>
  <si>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</si>
  <si>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</si>
  <si>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</si>
  <si>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</si>
  <si>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</si>
  <si>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</si>
  <si>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</si>
  <si>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</si>
  <si>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</si>
  <si>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</si>
  <si>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</si>
  <si>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</si>
  <si>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</si>
  <si>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</si>
  <si>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</si>
  <si>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</si>
  <si>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</si>
  <si>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</si>
  <si>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</si>
  <si>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</si>
  <si>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</si>
  <si>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</si>
  <si>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</si>
  <si>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</si>
  <si>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</si>
  <si>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</si>
  <si>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</si>
  <si>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</si>
  <si>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</si>
  <si>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</si>
  <si>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</si>
  <si>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</si>
  <si>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</si>
  <si>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</si>
  <si>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</si>
  <si>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</si>
  <si>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</si>
  <si>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</si>
  <si>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</si>
  <si>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</si>
  <si>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</si>
  <si>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</si>
  <si>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</si>
  <si>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</si>
  <si>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</si>
  <si>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</si>
  <si>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</si>
  <si>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</si>
  <si>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</si>
  <si>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</si>
  <si>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</si>
  <si>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</si>
  <si>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</si>
  <si>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</si>
  <si>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</si>
  <si>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</si>
  <si>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</si>
  <si>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</si>
  <si>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</si>
  <si>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</si>
  <si>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</si>
  <si>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</si>
  <si>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</si>
  <si>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</si>
  <si>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</si>
  <si>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</si>
  <si>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</si>
  <si>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</si>
  <si>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</si>
  <si>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</si>
  <si>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</si>
  <si>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</si>
  <si>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</si>
  <si>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</si>
  <si>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</si>
  <si>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</si>
  <si>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</si>
  <si>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</si>
  <si>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</si>
  <si>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</si>
  <si>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</si>
  <si>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</si>
  <si>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</si>
  <si>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</si>
  <si>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</si>
  <si>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</si>
  <si>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</si>
  <si>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</si>
  <si>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</si>
  <si>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</si>
  <si>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</si>
  <si>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</si>
  <si>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</si>
  <si>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</si>
  <si>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</si>
  <si>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</si>
  <si>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</si>
  <si>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</si>
  <si>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</si>
  <si>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</si>
  <si>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</si>
  <si>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</si>
  <si>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</si>
  <si>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</si>
  <si>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</si>
  <si>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</si>
  <si>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</si>
  <si>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</si>
  <si>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</si>
  <si>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</si>
  <si>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</si>
  <si>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</si>
  <si>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</si>
  <si>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</si>
  <si>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</si>
  <si>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</si>
  <si>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</si>
  <si>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</si>
  <si>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</si>
  <si>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</si>
  <si>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</si>
  <si>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</si>
  <si>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</si>
  <si>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</si>
  <si>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</si>
  <si>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</si>
  <si>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</si>
  <si>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</si>
  <si>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</si>
  <si>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</si>
  <si>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</si>
  <si>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</si>
  <si>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</si>
  <si>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</si>
  <si>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</si>
  <si>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</si>
  <si>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</si>
  <si>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</si>
  <si>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</si>
  <si>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</si>
  <si>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</si>
  <si>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</si>
  <si>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</si>
  <si>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</si>
  <si>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</si>
  <si>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</si>
  <si>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</si>
  <si>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</si>
  <si>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</si>
  <si>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</si>
  <si>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</si>
  <si>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</si>
  <si>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</si>
  <si>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</si>
  <si>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</si>
  <si>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</si>
  <si>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</si>
  <si>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</si>
  <si>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</si>
  <si>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</si>
  <si>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</si>
  <si>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</si>
  <si>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</si>
  <si>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</si>
  <si>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</si>
  <si>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</si>
  <si>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</si>
  <si>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</si>
  <si>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</si>
  <si>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</si>
  <si>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</si>
  <si>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</si>
  <si>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</si>
  <si>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</si>
  <si>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</si>
  <si>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</si>
  <si>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</si>
  <si>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</si>
  <si>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</si>
  <si>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</si>
  <si>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</si>
  <si>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</si>
  <si>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</si>
  <si>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</si>
  <si>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</si>
  <si>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</si>
  <si>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</si>
  <si>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</si>
  <si>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</si>
  <si>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</si>
  <si>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</si>
  <si>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</si>
  <si>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</si>
  <si>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</si>
  <si>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</si>
  <si>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</si>
  <si>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</si>
  <si>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</si>
  <si>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</si>
  <si>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</si>
  <si>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</si>
  <si>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</si>
  <si>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</si>
  <si>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</si>
  <si>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</si>
  <si>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</si>
  <si>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</si>
  <si>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</si>
  <si>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</si>
  <si>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</si>
  <si>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</si>
  <si>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</si>
  <si>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</si>
  <si>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</si>
  <si>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</si>
  <si>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</si>
  <si>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</si>
  <si>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</si>
  <si>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</si>
  <si>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</si>
  <si>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</si>
  <si>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</si>
  <si>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</si>
  <si>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</si>
  <si>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</si>
  <si>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</si>
  <si>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</si>
  <si>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</si>
  <si>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</si>
  <si>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</si>
  <si>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</si>
  <si>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</si>
  <si>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</si>
  <si>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</si>
  <si>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</si>
  <si>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</si>
  <si>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</si>
  <si>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</si>
  <si>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</si>
  <si>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</si>
  <si>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</si>
  <si>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</si>
  <si>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</si>
  <si>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</si>
  <si>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</si>
  <si>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</si>
  <si>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</si>
  <si>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</si>
  <si>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</si>
  <si>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</si>
  <si>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</si>
  <si>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</si>
  <si>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</si>
  <si>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</si>
  <si>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</si>
  <si>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</si>
  <si>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</si>
  <si>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</si>
  <si>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</si>
  <si>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</si>
  <si>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</si>
  <si>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</si>
  <si>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</si>
  <si>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</si>
  <si>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</si>
  <si>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</si>
  <si>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</si>
  <si>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</si>
  <si>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</si>
  <si>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</si>
  <si>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</si>
  <si>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</si>
  <si>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</si>
  <si>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</si>
  <si>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</si>
  <si>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</si>
  <si>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</si>
  <si>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</si>
  <si>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</si>
  <si>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</si>
  <si>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</si>
  <si>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</si>
  <si>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</si>
  <si>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</si>
  <si>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</si>
  <si>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</si>
  <si>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</si>
  <si>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</si>
  <si>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</si>
  <si>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</si>
  <si>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</si>
  <si>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</si>
  <si>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</si>
  <si>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</si>
  <si>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</si>
  <si>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</si>
  <si>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</si>
  <si>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</si>
  <si>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</si>
  <si>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</si>
  <si>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</si>
  <si>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</si>
  <si>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</si>
  <si>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</si>
  <si>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</si>
  <si>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</si>
  <si>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</si>
  <si>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</si>
  <si>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</si>
  <si>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</si>
  <si>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</si>
  <si>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</si>
  <si>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</si>
  <si>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</si>
  <si>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</si>
  <si>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</si>
  <si>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</si>
  <si>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</si>
  <si>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</si>
  <si>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</si>
  <si>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</si>
  <si>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</si>
  <si>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</si>
  <si>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</si>
  <si>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</si>
  <si>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</si>
  <si>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</si>
  <si>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</si>
  <si>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</si>
  <si>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</si>
  <si>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</si>
  <si>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</si>
  <si>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</si>
  <si>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</si>
  <si>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</si>
  <si>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</si>
  <si>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</si>
  <si>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</si>
  <si>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</si>
  <si>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</si>
  <si>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</si>
  <si>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</si>
  <si>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</si>
  <si>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</si>
  <si>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</si>
  <si>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</si>
  <si>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</si>
  <si>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</si>
  <si>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</si>
  <si>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</si>
  <si>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</si>
  <si>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</si>
  <si>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</si>
  <si>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</si>
  <si>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</si>
  <si>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</si>
  <si>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</si>
  <si>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</si>
  <si>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</si>
  <si>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</si>
  <si>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</si>
  <si>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</si>
  <si>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</si>
  <si>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</si>
  <si>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</si>
  <si>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</si>
  <si>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</si>
  <si>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</si>
  <si>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</si>
  <si>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</si>
  <si>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</si>
  <si>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</si>
  <si>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</si>
  <si>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</si>
  <si>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</si>
  <si>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</si>
  <si>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</si>
  <si>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</si>
  <si>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</si>
  <si>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</si>
  <si>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</si>
  <si>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</si>
  <si>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</si>
  <si>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</si>
  <si>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</si>
  <si>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</si>
  <si>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</si>
  <si>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</si>
  <si>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</si>
  <si>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</si>
  <si>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</si>
  <si>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</si>
  <si>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</si>
  <si>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</si>
  <si>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</si>
  <si>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</si>
  <si>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</si>
  <si>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</si>
  <si>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</si>
  <si>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</si>
  <si>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</si>
  <si>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</si>
  <si>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</si>
  <si>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</si>
  <si>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</si>
  <si>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</si>
  <si>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</si>
  <si>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</si>
  <si>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</si>
  <si>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</si>
  <si>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</si>
  <si>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</si>
  <si>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</si>
  <si>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</si>
  <si>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</si>
  <si>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</si>
  <si>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</si>
  <si>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</si>
  <si>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</si>
  <si>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</si>
  <si>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</si>
  <si>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</si>
  <si>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</si>
  <si>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</si>
  <si>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</si>
  <si>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</si>
  <si>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</si>
  <si>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</si>
  <si>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</si>
  <si>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</si>
  <si>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</si>
  <si>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</si>
  <si>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</si>
  <si>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</si>
  <si>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</si>
  <si>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</si>
  <si>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</si>
  <si>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</si>
  <si>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</si>
  <si>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</si>
  <si>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</si>
  <si>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</si>
  <si>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</si>
  <si>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</si>
  <si>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</si>
  <si>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</si>
  <si>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</si>
  <si>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</si>
  <si>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</si>
  <si>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</si>
  <si>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</si>
  <si>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</si>
  <si>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</si>
  <si>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</si>
  <si>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</si>
  <si>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</si>
  <si>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</si>
  <si>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</si>
  <si>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</si>
  <si>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</si>
  <si>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</si>
  <si>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</si>
  <si>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</si>
  <si>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</si>
  <si>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</si>
  <si>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</si>
  <si>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</si>
  <si>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</si>
  <si>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</si>
  <si>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</si>
  <si>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</si>
  <si>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</si>
  <si>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</si>
  <si>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</si>
  <si>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</si>
  <si>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</si>
  <si>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</si>
  <si>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</si>
  <si>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</si>
  <si>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</si>
  <si>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</si>
  <si>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</si>
  <si>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</si>
  <si>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</si>
  <si>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</si>
  <si>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</si>
  <si>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</si>
  <si>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</si>
  <si>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</si>
  <si>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</si>
  <si>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</si>
  <si>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</si>
  <si>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</si>
  <si>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</si>
  <si>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</si>
  <si>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</si>
  <si>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</si>
  <si>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</si>
  <si>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</si>
  <si>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</si>
  <si>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</si>
  <si>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</si>
  <si>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</si>
  <si>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</si>
  <si>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</si>
  <si>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</si>
  <si>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</si>
  <si>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</si>
  <si>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</si>
  <si>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</si>
  <si>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</si>
  <si>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</si>
  <si>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</si>
  <si>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</si>
  <si>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</si>
  <si>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</si>
  <si>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</si>
  <si>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</si>
  <si>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</si>
  <si>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</si>
  <si>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</si>
  <si>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</si>
  <si>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</si>
  <si>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</si>
  <si>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</si>
  <si>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</si>
  <si>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</si>
  <si>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</si>
  <si>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</si>
  <si>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</si>
  <si>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</si>
  <si>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</si>
  <si>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</si>
  <si>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</si>
  <si>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</si>
  <si>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</si>
  <si>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</si>
  <si>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</si>
  <si>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</si>
  <si>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</si>
  <si>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</si>
  <si>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</si>
  <si>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</si>
  <si>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</si>
  <si>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</si>
  <si>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</si>
  <si>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</si>
  <si>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</si>
  <si>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</si>
  <si>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</si>
  <si>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</si>
  <si>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</si>
  <si>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</si>
  <si>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</si>
  <si>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</si>
  <si>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</si>
  <si>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</si>
  <si>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</si>
  <si>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</si>
  <si>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</si>
  <si>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</si>
  <si>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</si>
  <si>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</si>
  <si>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</si>
  <si>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</si>
  <si>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</si>
  <si>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</si>
  <si>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</si>
  <si>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</si>
  <si>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</si>
  <si>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</si>
  <si>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</si>
  <si>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</si>
  <si>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</si>
  <si>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</si>
  <si>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</si>
  <si>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</si>
  <si>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</si>
  <si>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</si>
  <si>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</si>
  <si>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</si>
  <si>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</si>
  <si>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</si>
  <si>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</si>
  <si>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</si>
  <si>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</si>
  <si>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</si>
  <si>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</si>
  <si>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</si>
  <si>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</si>
  <si>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</si>
  <si>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</si>
  <si>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</si>
  <si>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</si>
  <si>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</si>
  <si>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</si>
  <si>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</si>
  <si>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</si>
  <si>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</si>
  <si>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</si>
  <si>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</si>
  <si>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</si>
  <si>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</si>
  <si>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</si>
  <si>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</si>
  <si>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</si>
  <si>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</si>
  <si>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</si>
  <si>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</si>
  <si>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</si>
  <si>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</si>
  <si>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</si>
  <si>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</si>
  <si>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</si>
  <si>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</si>
  <si>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</si>
  <si>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</si>
  <si>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</si>
  <si>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</si>
  <si>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</si>
  <si>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</si>
  <si>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</si>
  <si>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</si>
  <si>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</si>
  <si>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</si>
  <si>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</si>
  <si>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</si>
  <si>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</si>
  <si>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</si>
  <si>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</si>
  <si>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</si>
  <si>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</si>
  <si>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</si>
  <si>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</si>
  <si>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</si>
  <si>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</si>
  <si>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</si>
  <si>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</si>
  <si>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</si>
  <si>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</si>
  <si>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</si>
  <si>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</si>
  <si>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</si>
  <si>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</si>
  <si>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</si>
  <si>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</si>
  <si>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</si>
  <si>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</si>
  <si>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</si>
  <si>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</si>
  <si>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</si>
  <si>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</si>
  <si>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</si>
  <si>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</si>
  <si>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</si>
  <si>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</si>
  <si>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</si>
  <si>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</si>
  <si>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</si>
  <si>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</si>
  <si>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</si>
  <si>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</si>
  <si>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</si>
  <si>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</si>
  <si>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</si>
  <si>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</si>
  <si>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</si>
  <si>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</si>
  <si>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</si>
  <si>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</si>
  <si>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</si>
  <si>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</si>
  <si>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</si>
  <si>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</si>
  <si>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</si>
  <si>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</si>
  <si>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</si>
  <si>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</si>
  <si>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</si>
  <si>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</si>
  <si>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</si>
  <si>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</si>
  <si>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</si>
  <si>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</si>
  <si>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</si>
  <si>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</si>
  <si>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</si>
  <si>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</si>
  <si>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</si>
  <si>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</si>
  <si>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</si>
  <si>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</si>
  <si>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</si>
  <si>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</si>
  <si>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</si>
  <si>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</si>
  <si>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</si>
  <si>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</si>
  <si>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</si>
  <si>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</si>
  <si>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</si>
  <si>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</si>
  <si>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</si>
  <si>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</si>
  <si>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</si>
  <si>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</si>
  <si>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</si>
  <si>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</si>
  <si>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</si>
  <si>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</si>
  <si>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</si>
  <si>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</si>
  <si>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</si>
  <si>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</si>
  <si>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</si>
  <si>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</si>
  <si>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</si>
  <si>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</si>
  <si>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</si>
  <si>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</si>
  <si>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</si>
  <si>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</si>
  <si>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</si>
  <si>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</si>
  <si>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</si>
  <si>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</si>
  <si>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</si>
  <si>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</si>
  <si>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</si>
  <si>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</si>
  <si>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</si>
  <si>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</si>
  <si>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</si>
  <si>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</si>
  <si>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</si>
  <si>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</si>
  <si>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</si>
  <si>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</si>
  <si>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</si>
  <si>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</si>
  <si>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</si>
  <si>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</si>
  <si>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</si>
  <si>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</si>
  <si>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</si>
  <si>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</si>
  <si>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</si>
  <si>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</si>
  <si>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</si>
  <si>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</si>
  <si>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</si>
  <si>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</si>
  <si>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</si>
  <si>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</si>
  <si>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</si>
  <si>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</si>
  <si>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</si>
  <si>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</si>
  <si>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</si>
  <si>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</si>
  <si>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</si>
  <si>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</si>
  <si>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</si>
  <si>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</si>
  <si>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</si>
  <si>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</si>
  <si>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</si>
  <si>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</si>
  <si>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</si>
  <si>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</si>
  <si>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</si>
  <si>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</si>
  <si>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</si>
  <si>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</si>
  <si>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</si>
  <si>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</si>
  <si>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</si>
  <si>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</si>
  <si>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</si>
  <si>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</si>
  <si>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</si>
  <si>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</si>
  <si>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</si>
  <si>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</si>
  <si>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</si>
  <si>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</si>
  <si>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</si>
  <si>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</si>
  <si>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</si>
  <si>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</si>
  <si>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</si>
  <si>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</si>
  <si>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</si>
  <si>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</si>
  <si>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</si>
  <si>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</si>
  <si>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</si>
  <si>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</si>
  <si>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</si>
  <si>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</si>
  <si>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</si>
  <si>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</si>
  <si>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</si>
  <si>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</si>
  <si>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</si>
  <si>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</si>
  <si>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</si>
  <si>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</si>
  <si>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</si>
  <si>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</si>
  <si>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</si>
  <si>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</si>
  <si>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</si>
  <si>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</si>
  <si>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</si>
  <si>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</si>
  <si>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</si>
  <si>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</si>
  <si>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</si>
  <si>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</si>
  <si>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</si>
  <si>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</si>
  <si>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</si>
  <si>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</si>
  <si>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</si>
  <si>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</si>
  <si>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</si>
  <si>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</si>
  <si>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</si>
  <si>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</si>
  <si>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</si>
  <si>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</si>
  <si>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</si>
  <si>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</si>
  <si>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</si>
  <si>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</si>
  <si>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</si>
  <si>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</si>
  <si>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</si>
  <si>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</si>
  <si>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</si>
  <si>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</si>
  <si>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</si>
  <si>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</si>
  <si>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</si>
  <si>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</si>
  <si>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</si>
  <si>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</si>
  <si>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</si>
  <si>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</si>
  <si>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</si>
  <si>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</si>
  <si>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</si>
  <si>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</si>
  <si>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</si>
  <si>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</si>
  <si>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</si>
  <si>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</si>
  <si>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</si>
  <si>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</si>
  <si>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</si>
  <si>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</si>
  <si>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</si>
  <si>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</si>
  <si>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</si>
  <si>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</si>
  <si>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</si>
  <si>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</si>
  <si>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</si>
  <si>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</si>
  <si>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</si>
  <si>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</si>
  <si>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</si>
  <si>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</si>
  <si>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</si>
  <si>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</si>
  <si>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</si>
  <si>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</si>
  <si>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</si>
  <si>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</si>
  <si>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</si>
  <si>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</si>
  <si>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</si>
  <si>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</si>
  <si>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</si>
  <si>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</si>
  <si>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</si>
  <si>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</si>
  <si>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</si>
  <si>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</si>
  <si>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</si>
  <si>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</si>
  <si>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</si>
  <si>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</si>
  <si>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</si>
  <si>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</si>
  <si>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</si>
  <si>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</si>
  <si>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</si>
  <si>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</si>
  <si>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</si>
  <si>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</si>
  <si>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</si>
  <si>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</si>
  <si>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</si>
  <si>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</si>
  <si>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</si>
  <si>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</si>
  <si>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</si>
  <si>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</si>
  <si>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</si>
  <si>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</si>
  <si>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</si>
  <si>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</si>
  <si>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</si>
  <si>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</si>
  <si>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</si>
  <si>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</si>
  <si>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</si>
  <si>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</si>
  <si>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</si>
  <si>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</si>
  <si>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</si>
  <si>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</si>
  <si>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</si>
  <si>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</si>
  <si>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</si>
  <si>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</si>
  <si>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</si>
  <si>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</si>
  <si>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</si>
  <si>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</si>
  <si>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</si>
  <si>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</si>
  <si>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</si>
  <si>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</si>
  <si>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</si>
  <si>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</si>
  <si>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</si>
  <si>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</si>
  <si>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</si>
  <si>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</si>
  <si>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</si>
  <si>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</si>
  <si>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</si>
  <si>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</si>
  <si>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</si>
  <si>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</si>
  <si>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</si>
  <si>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</si>
  <si>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</si>
  <si>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</si>
  <si>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</si>
  <si>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</si>
  <si>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</si>
  <si>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</si>
  <si>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</si>
  <si>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</si>
  <si>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</si>
  <si>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</si>
  <si>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</si>
  <si>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</si>
  <si>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</si>
  <si>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</si>
  <si>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</si>
  <si>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</si>
  <si>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</si>
  <si>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</si>
  <si>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</si>
  <si>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</si>
  <si>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</si>
  <si>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</si>
  <si>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</si>
  <si>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</si>
  <si>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</si>
  <si>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</si>
  <si>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</si>
  <si>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</si>
  <si>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</si>
  <si>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</si>
  <si>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</si>
  <si>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</si>
  <si>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</si>
  <si>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</si>
  <si>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</si>
  <si>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</si>
  <si>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</si>
  <si>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</si>
  <si>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</si>
  <si>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</si>
  <si>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</si>
  <si>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</si>
  <si>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</si>
  <si>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</si>
  <si>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</si>
  <si>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</si>
  <si>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</si>
  <si>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</si>
  <si>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</si>
  <si>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</si>
  <si>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</si>
  <si>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</si>
  <si>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</si>
  <si>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</si>
  <si>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</si>
  <si>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</si>
  <si>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</si>
  <si>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</si>
  <si>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</si>
  <si>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</si>
  <si>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</si>
  <si>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</si>
  <si>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</si>
  <si>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</si>
  <si>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</si>
  <si>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</si>
  <si>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</si>
  <si>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</si>
  <si>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</si>
  <si>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</si>
  <si>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</si>
  <si>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</si>
  <si>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</si>
  <si>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</si>
  <si>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</si>
  <si>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</si>
  <si>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</si>
  <si>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</si>
  <si>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</si>
  <si>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</si>
  <si>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</si>
  <si>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</si>
  <si>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</si>
  <si>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</si>
  <si>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</si>
  <si>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</si>
  <si>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</si>
  <si>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</si>
  <si>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</si>
  <si>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</si>
  <si>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</si>
  <si>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</si>
  <si>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</si>
  <si>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</si>
  <si>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</si>
  <si>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</si>
  <si>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</si>
  <si>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</si>
  <si>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</si>
  <si>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</si>
  <si>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</si>
  <si>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</si>
  <si>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</si>
  <si>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</si>
  <si>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</si>
  <si>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</si>
  <si>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</si>
  <si>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</si>
  <si>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</si>
  <si>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</si>
  <si>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</si>
  <si>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</si>
  <si>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</si>
  <si>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</si>
  <si>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</si>
  <si>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</si>
  <si>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</si>
  <si>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</si>
  <si>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</si>
  <si>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</si>
  <si>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</si>
  <si>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</si>
  <si>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</si>
  <si>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</si>
  <si>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</si>
  <si>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</si>
  <si>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</si>
  <si>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</si>
  <si>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</si>
  <si>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</si>
  <si>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</si>
  <si>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</si>
  <si>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</si>
  <si>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</si>
  <si>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</si>
  <si>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</si>
  <si>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</si>
  <si>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</si>
  <si>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</si>
  <si>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</si>
  <si>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</si>
  <si>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</si>
  <si>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</si>
  <si>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</si>
  <si>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</si>
  <si>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</si>
  <si>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</si>
  <si>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</si>
  <si>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</si>
  <si>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</si>
  <si>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</si>
  <si>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</si>
  <si>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</si>
  <si>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</si>
  <si>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</si>
  <si>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</si>
  <si>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</si>
  <si>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</si>
  <si>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</si>
  <si>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</si>
  <si>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</si>
  <si>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</si>
  <si>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</si>
  <si>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</si>
  <si>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</si>
  <si>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</si>
  <si>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</si>
  <si>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</si>
  <si>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</si>
  <si>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</si>
  <si>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</si>
  <si>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</si>
  <si>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</si>
  <si>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</si>
  <si>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</si>
  <si>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</si>
  <si>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</si>
  <si>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</si>
  <si>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</si>
  <si>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</si>
  <si>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</si>
  <si>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</si>
  <si>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</si>
  <si>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</si>
  <si>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</si>
  <si>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</si>
  <si>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</si>
  <si>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</si>
  <si>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</si>
  <si>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</si>
  <si>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</si>
  <si>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</si>
  <si>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</si>
  <si>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</si>
  <si>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</si>
  <si>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</si>
  <si>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</si>
  <si>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</si>
  <si>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</si>
  <si>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</si>
  <si>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</si>
  <si>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</si>
  <si>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</si>
  <si>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</si>
  <si>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</si>
  <si>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</si>
  <si>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</si>
  <si>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</si>
  <si>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</si>
  <si>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</si>
  <si>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</si>
  <si>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</si>
  <si>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</si>
  <si>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</si>
  <si>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</si>
  <si>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</si>
  <si>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</si>
  <si>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</si>
  <si>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</si>
  <si>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</si>
  <si>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</si>
  <si>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</si>
  <si>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</si>
  <si>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</si>
  <si>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</si>
  <si>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</si>
  <si>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</si>
  <si>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</si>
  <si>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</si>
  <si>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</si>
  <si>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</si>
  <si>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</si>
  <si>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</si>
  <si>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</si>
  <si>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</si>
  <si>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</si>
  <si>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</si>
  <si>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</si>
  <si>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</si>
  <si>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</si>
  <si>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</si>
  <si>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</si>
  <si>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</si>
  <si>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</si>
  <si>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</si>
  <si>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</si>
  <si>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</si>
  <si>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</si>
  <si>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</si>
  <si>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</si>
  <si>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</si>
  <si>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</si>
  <si>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</si>
  <si>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</si>
  <si>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</si>
  <si>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</si>
  <si>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</si>
  <si>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</si>
  <si>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</si>
  <si>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</si>
  <si>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</si>
  <si>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</si>
  <si>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</si>
  <si>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</si>
  <si>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</si>
  <si>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</si>
  <si>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</si>
  <si>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</si>
  <si>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</si>
  <si>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</si>
  <si>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</si>
  <si>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</si>
  <si>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</si>
  <si>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</si>
  <si>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</si>
  <si>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</si>
  <si>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</si>
  <si>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</si>
  <si>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</si>
  <si>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</si>
  <si>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</si>
  <si>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</si>
  <si>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</si>
  <si>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</si>
  <si>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</si>
  <si>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</si>
  <si>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</si>
  <si>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</si>
  <si>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</si>
  <si>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</si>
  <si>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</si>
  <si>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</si>
  <si>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</si>
  <si>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</si>
  <si>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</si>
  <si>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</si>
  <si>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</si>
  <si>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</si>
  <si>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</si>
  <si>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</si>
  <si>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</si>
  <si>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</si>
  <si>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</si>
  <si>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</si>
  <si>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</si>
  <si>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</si>
  <si>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</si>
  <si>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</si>
  <si>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</si>
  <si>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</si>
  <si>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</si>
  <si>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</si>
  <si>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</si>
  <si>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</si>
  <si>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</si>
  <si>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</si>
  <si>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</si>
  <si>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</si>
  <si>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</si>
  <si>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</si>
  <si>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</si>
  <si>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</si>
  <si>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</si>
  <si>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</si>
  <si>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</si>
  <si>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</si>
  <si>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</si>
  <si>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</si>
  <si>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</si>
  <si>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</si>
  <si>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</si>
  <si>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</si>
  <si>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</si>
  <si>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</si>
  <si>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</si>
  <si>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</si>
  <si>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</si>
  <si>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</si>
  <si>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</si>
  <si>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</si>
  <si>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</si>
  <si>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</si>
  <si>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</si>
  <si>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</si>
  <si>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</si>
  <si>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</si>
  <si>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</si>
  <si>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</si>
  <si>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</si>
  <si>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</si>
  <si>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</si>
  <si>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</si>
  <si>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</si>
  <si>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</si>
  <si>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</si>
  <si>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</si>
  <si>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</si>
  <si>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</si>
  <si>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</si>
  <si>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</si>
  <si>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</si>
  <si>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</si>
  <si>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</si>
  <si>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</si>
  <si>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</si>
  <si>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</si>
  <si>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</si>
  <si>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</si>
  <si>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</si>
  <si>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</si>
  <si>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</si>
  <si>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</si>
  <si>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</si>
  <si>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</si>
  <si>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</si>
  <si>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</si>
  <si>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</si>
  <si>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</si>
  <si>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</si>
  <si>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</si>
  <si>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</si>
  <si>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</si>
  <si>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</si>
  <si>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</si>
  <si>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</si>
  <si>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</si>
  <si>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</si>
  <si>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</si>
  <si>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</si>
  <si>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</si>
  <si>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</si>
  <si>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</si>
  <si>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</si>
  <si>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</si>
  <si>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</si>
  <si>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</si>
  <si>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</si>
  <si>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</si>
  <si>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</si>
  <si>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</si>
  <si>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</si>
  <si>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</si>
  <si>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</si>
  <si>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</si>
  <si>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</si>
  <si>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</si>
  <si>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</si>
  <si>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</si>
  <si>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</si>
  <si>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</si>
  <si>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</si>
  <si>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</si>
  <si>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</si>
  <si>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</si>
  <si>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</si>
  <si>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</si>
  <si>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</si>
  <si>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</si>
  <si>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</si>
  <si>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</si>
  <si>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</si>
  <si>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</si>
  <si>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</si>
  <si>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</si>
  <si>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</si>
  <si>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</si>
  <si>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</si>
  <si>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</si>
  <si>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</si>
  <si>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</si>
  <si>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</si>
  <si>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</si>
  <si>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</si>
  <si>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</si>
  <si>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</si>
  <si>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</si>
  <si>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</si>
  <si>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</si>
  <si>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</si>
  <si>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</si>
  <si>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</si>
  <si>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</si>
  <si>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</si>
  <si>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</si>
  <si>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</si>
  <si>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</si>
  <si>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</si>
  <si>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</si>
  <si>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</si>
  <si>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</si>
  <si>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</si>
  <si>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</si>
  <si>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</si>
  <si>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</si>
  <si>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</si>
  <si>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</si>
  <si>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</si>
  <si>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</si>
  <si>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</si>
  <si>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</si>
  <si>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</si>
  <si>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</si>
  <si>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</si>
  <si>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</si>
  <si>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</si>
  <si>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</si>
  <si>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</si>
  <si>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</si>
  <si>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</si>
  <si>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</si>
  <si>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</si>
  <si>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</si>
  <si>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</si>
  <si>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</si>
  <si>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</si>
  <si>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</si>
  <si>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</si>
  <si>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</si>
  <si>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</si>
  <si>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</si>
  <si>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</si>
  <si>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</si>
  <si>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</si>
  <si>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</si>
  <si>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</si>
  <si>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</si>
  <si>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</si>
  <si>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</si>
  <si>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</si>
  <si>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</si>
  <si>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</si>
  <si>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</si>
  <si>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</si>
  <si>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</si>
  <si>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</si>
  <si>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</si>
  <si>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</si>
  <si>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</si>
  <si>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</si>
  <si>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</si>
  <si>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</si>
  <si>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</si>
  <si>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</si>
  <si>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</si>
  <si>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</si>
  <si>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</si>
  <si>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</si>
  <si>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</si>
  <si>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</si>
  <si>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</si>
  <si>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</si>
  <si>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</si>
  <si>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</si>
  <si>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</si>
  <si>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</si>
  <si>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</si>
  <si>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</si>
  <si>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</si>
  <si>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</si>
  <si>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</si>
  <si>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</si>
  <si>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</si>
  <si>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</si>
  <si>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</si>
  <si>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</si>
  <si>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</si>
  <si>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</si>
  <si>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</si>
  <si>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</si>
  <si>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</si>
  <si>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</si>
  <si>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</si>
  <si>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</si>
  <si>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</si>
  <si>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</si>
  <si>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</si>
  <si>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</si>
  <si>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</si>
  <si>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</si>
  <si>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</si>
  <si>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</si>
  <si>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</si>
  <si>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</si>
  <si>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</si>
  <si>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</si>
  <si>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</si>
  <si>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</si>
  <si>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</si>
  <si>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</si>
  <si>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</si>
  <si>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</si>
  <si>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</si>
  <si>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</si>
  <si>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</si>
  <si>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</si>
  <si>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</si>
  <si>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</si>
  <si>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</si>
  <si>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</si>
  <si>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</si>
  <si>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</si>
  <si>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</si>
  <si>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</si>
  <si>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</si>
  <si>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</si>
  <si>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</si>
  <si>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</si>
  <si>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</si>
  <si>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</si>
  <si>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</si>
  <si>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</si>
  <si>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</si>
  <si>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</si>
  <si>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</si>
  <si>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</si>
  <si>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</si>
  <si>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</si>
  <si>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</si>
  <si>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</si>
  <si>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</si>
  <si>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</si>
  <si>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</si>
  <si>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</si>
  <si>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</si>
  <si>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</si>
  <si>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</si>
  <si>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</si>
  <si>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</si>
  <si>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</si>
  <si>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</si>
  <si>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</si>
  <si>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</si>
  <si>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</si>
  <si>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</si>
  <si>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</si>
  <si>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</si>
  <si>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</si>
  <si>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</si>
  <si>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</si>
  <si>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</si>
  <si>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</si>
  <si>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</si>
  <si>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</si>
  <si>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</si>
  <si>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</si>
  <si>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</si>
  <si>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</si>
  <si>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</si>
  <si>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</si>
  <si>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</si>
  <si>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</si>
  <si>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</si>
  <si>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</si>
  <si>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</si>
  <si>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</si>
  <si>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</si>
  <si>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</si>
  <si>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</si>
  <si>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</si>
  <si>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</si>
  <si>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</si>
  <si>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</si>
  <si>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</si>
  <si>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</si>
  <si>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</si>
  <si>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</si>
  <si>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</si>
  <si>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</si>
  <si>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</si>
  <si>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</si>
  <si>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</si>
  <si>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</si>
  <si>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</si>
  <si>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</si>
  <si>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</si>
  <si>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</si>
  <si>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</si>
  <si>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</si>
  <si>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</si>
  <si>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</si>
  <si>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</si>
  <si>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</si>
  <si>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</si>
  <si>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</si>
  <si>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</si>
  <si>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</si>
  <si>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</si>
  <si>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</si>
  <si>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</si>
  <si>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</si>
  <si>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</si>
  <si>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</si>
  <si>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</si>
  <si>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</si>
  <si>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</si>
  <si>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</si>
  <si>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</si>
  <si>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</si>
  <si>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</si>
  <si>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</si>
  <si>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</si>
  <si>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</si>
  <si>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</si>
  <si>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</si>
  <si>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</si>
  <si>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</si>
  <si>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</si>
  <si>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</si>
  <si>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</si>
  <si>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</si>
  <si>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</si>
  <si>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</si>
  <si>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</si>
  <si>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</si>
  <si>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</si>
  <si>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</si>
  <si>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</si>
  <si>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</si>
  <si>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</si>
  <si>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</si>
  <si>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</si>
  <si>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</si>
  <si>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</si>
  <si>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</si>
  <si>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</si>
  <si>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</si>
  <si>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</si>
  <si>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</si>
  <si>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</si>
  <si>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</si>
  <si>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</si>
  <si>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</si>
  <si>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</si>
  <si>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</si>
  <si>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</si>
  <si>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</si>
  <si>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</si>
  <si>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</si>
  <si>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</si>
  <si>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</si>
  <si>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</si>
  <si>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</si>
  <si>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</si>
  <si>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</si>
  <si>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</si>
  <si>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</si>
  <si>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</si>
  <si>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</si>
  <si>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</si>
  <si>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</si>
  <si>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</si>
  <si>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</si>
  <si>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</si>
  <si>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</si>
  <si>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</si>
  <si>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</si>
  <si>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</si>
  <si>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</si>
  <si>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</si>
  <si>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</si>
  <si>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</si>
  <si>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</si>
  <si>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</si>
  <si>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</si>
  <si>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</si>
  <si>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</si>
  <si>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</si>
  <si>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</si>
  <si>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</si>
  <si>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</si>
  <si>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</si>
  <si>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</si>
  <si>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</si>
  <si>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</si>
  <si>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</si>
  <si>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</si>
  <si>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</si>
  <si>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</si>
  <si>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</si>
  <si>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</si>
  <si>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</si>
  <si>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</si>
  <si>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</si>
  <si>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</si>
  <si>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</si>
  <si>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</si>
  <si>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</si>
  <si>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</si>
  <si>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</si>
  <si>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</si>
  <si>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</si>
  <si>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</si>
  <si>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</si>
  <si>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</si>
  <si>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</si>
  <si>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</si>
  <si>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</si>
  <si>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</si>
  <si>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</si>
  <si>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</si>
  <si>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</si>
  <si>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</si>
  <si>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</si>
  <si>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</si>
  <si>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</si>
  <si>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</si>
  <si>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</si>
  <si>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</si>
  <si>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</si>
  <si>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</si>
  <si>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</si>
  <si>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</si>
  <si>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</si>
  <si>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</si>
  <si>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</si>
  <si>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</si>
  <si>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</si>
  <si>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</si>
  <si>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</si>
  <si>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</si>
  <si>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</si>
  <si>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</si>
  <si>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</si>
  <si>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</si>
  <si>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</si>
  <si>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</si>
  <si>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</si>
  <si>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</si>
  <si>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</si>
  <si>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</si>
  <si>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</si>
  <si>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</si>
  <si>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</si>
  <si>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</si>
  <si>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</si>
  <si>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</si>
  <si>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</si>
  <si>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</si>
  <si>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</si>
  <si>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</si>
  <si>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</si>
  <si>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</si>
  <si>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</si>
  <si>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</si>
  <si>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</si>
  <si>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</si>
  <si>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</si>
  <si>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</si>
  <si>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</si>
  <si>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</si>
  <si>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</si>
  <si>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</si>
  <si>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</si>
  <si>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</si>
  <si>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</si>
  <si>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</si>
  <si>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</si>
  <si>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</si>
  <si>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</si>
  <si>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</si>
  <si>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</si>
  <si>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</si>
  <si>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</si>
  <si>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</si>
  <si>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</si>
  <si>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</si>
  <si>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</si>
  <si>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</si>
  <si>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</si>
  <si>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</si>
  <si>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</si>
  <si>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</si>
  <si>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</si>
  <si>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</si>
  <si>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</si>
  <si>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</si>
  <si>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</si>
  <si>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</si>
  <si>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</si>
  <si>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</si>
  <si>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</si>
  <si>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</si>
  <si>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</si>
  <si>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</si>
  <si>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</si>
  <si>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</si>
  <si>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</si>
  <si>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</si>
  <si>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</si>
  <si>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</si>
  <si>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</si>
  <si>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</si>
  <si>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</si>
  <si>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</si>
  <si>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</si>
  <si>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</si>
  <si>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</si>
  <si>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</si>
  <si>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</si>
  <si>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</si>
  <si>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</si>
  <si>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</si>
  <si>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</si>
  <si>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</si>
  <si>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</si>
  <si>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</si>
  <si>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</si>
  <si>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</si>
  <si>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</si>
  <si>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</si>
  <si>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</si>
  <si>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</si>
  <si>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</si>
  <si>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</si>
  <si>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</si>
  <si>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</si>
  <si>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</si>
  <si>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</si>
  <si>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</si>
  <si>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</si>
  <si>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</si>
  <si>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</si>
  <si>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</si>
  <si>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</si>
  <si>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</si>
  <si>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</si>
  <si>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</si>
  <si>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</si>
  <si>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</si>
  <si>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</si>
  <si>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</si>
  <si>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</si>
  <si>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</si>
  <si>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</si>
  <si>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</si>
  <si>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</si>
  <si>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</si>
  <si>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</si>
  <si>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</si>
  <si>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</si>
  <si>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</si>
  <si>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</si>
  <si>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</si>
  <si>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</si>
  <si>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</si>
  <si>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</si>
  <si>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</si>
  <si>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</si>
  <si>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</si>
  <si>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</si>
  <si>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</si>
  <si>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</si>
  <si>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</si>
  <si>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</si>
  <si>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</si>
  <si>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</si>
  <si>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</si>
  <si>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</si>
  <si>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</si>
  <si>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</si>
  <si>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</si>
  <si>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</si>
  <si>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</si>
  <si>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</si>
  <si>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</si>
  <si>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</si>
  <si>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</si>
  <si>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</si>
  <si>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</si>
  <si>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</si>
  <si>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</si>
  <si>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</si>
  <si>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</si>
  <si>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</si>
  <si>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</si>
  <si>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</si>
  <si>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</si>
  <si>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</si>
  <si>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</si>
  <si>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</si>
  <si>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</si>
  <si>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</si>
  <si>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</si>
  <si>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</si>
  <si>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</si>
  <si>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</si>
  <si>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</si>
  <si>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</si>
  <si>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</si>
  <si>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</si>
  <si>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</si>
  <si>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</si>
  <si>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</si>
  <si>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</si>
  <si>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</si>
  <si>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</si>
  <si>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</si>
  <si>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</si>
  <si>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</si>
  <si>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</si>
  <si>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</si>
  <si>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</si>
  <si>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</si>
  <si>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</si>
  <si>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</si>
  <si>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</si>
  <si>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</si>
  <si>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</si>
  <si>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</si>
  <si>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</si>
  <si>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</si>
  <si>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</si>
  <si>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</si>
  <si>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</si>
  <si>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</si>
  <si>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</si>
  <si>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</si>
  <si>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</si>
  <si>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</si>
  <si>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</si>
  <si>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</si>
  <si>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</si>
  <si>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</si>
  <si>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</si>
  <si>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</si>
  <si>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</si>
  <si>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</si>
  <si>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</si>
  <si>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</si>
  <si>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</si>
  <si>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</si>
  <si>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</si>
  <si>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</si>
  <si>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</si>
  <si>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</si>
  <si>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</si>
  <si>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</si>
  <si>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</si>
  <si>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</si>
  <si>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</si>
  <si>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</si>
  <si>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</si>
  <si>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</si>
  <si>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</si>
  <si>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</si>
  <si>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</si>
  <si>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</si>
  <si>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</si>
  <si>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</si>
  <si>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</si>
  <si>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</si>
  <si>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</si>
  <si>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</si>
  <si>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</si>
  <si>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</si>
  <si>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</si>
  <si>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</si>
  <si>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</si>
  <si>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</si>
  <si>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</si>
  <si>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</si>
  <si>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</si>
  <si>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</si>
  <si>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</si>
  <si>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</si>
  <si>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</si>
  <si>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</si>
  <si>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</si>
  <si>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</si>
  <si>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</si>
  <si>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</si>
  <si>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</si>
  <si>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</si>
  <si>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</si>
  <si>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</si>
  <si>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</si>
  <si>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</si>
  <si>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</si>
  <si>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</si>
  <si>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</si>
  <si>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</si>
  <si>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</si>
  <si>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</si>
  <si>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</si>
  <si>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</si>
  <si>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</si>
  <si>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</si>
  <si>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</si>
  <si>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</si>
  <si>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</si>
  <si>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</si>
  <si>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</si>
  <si>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</si>
  <si>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</si>
  <si>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</si>
  <si>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</si>
  <si>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</si>
  <si>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</si>
  <si>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</si>
  <si>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</si>
  <si>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</si>
  <si>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</si>
  <si>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</si>
  <si>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</si>
  <si>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</si>
  <si>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</si>
  <si>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</si>
  <si>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</si>
  <si>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</si>
  <si>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</si>
  <si>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</si>
  <si>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</si>
  <si>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</si>
  <si>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</si>
  <si>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</si>
  <si>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</si>
  <si>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</si>
  <si>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</si>
  <si>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</si>
  <si>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</si>
  <si>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</si>
  <si>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</si>
  <si>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</si>
  <si>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</si>
  <si>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</si>
  <si>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</si>
  <si>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</si>
  <si>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</si>
  <si>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</si>
  <si>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</si>
  <si>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</si>
  <si>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</si>
  <si>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</si>
  <si>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</si>
  <si>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</si>
  <si>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</si>
  <si>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</si>
  <si>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</si>
  <si>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</si>
  <si>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</si>
  <si>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</si>
  <si>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</si>
  <si>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</si>
  <si>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</si>
  <si>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</si>
  <si>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</si>
  <si>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</si>
  <si>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</si>
  <si>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</si>
  <si>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</si>
  <si>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</si>
  <si>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</si>
  <si>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</si>
  <si>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</si>
  <si>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</si>
  <si>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</si>
  <si>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</si>
  <si>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</si>
  <si>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</si>
  <si>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</si>
  <si>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</si>
  <si>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</si>
  <si>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</si>
  <si>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</si>
  <si>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</si>
  <si>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</si>
  <si>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</si>
  <si>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</si>
  <si>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</si>
  <si>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</si>
  <si>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</si>
  <si>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</si>
  <si>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</si>
  <si>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</si>
  <si>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</si>
  <si>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</si>
  <si>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</si>
  <si>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</si>
  <si>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</si>
  <si>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</si>
  <si>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</si>
  <si>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</si>
  <si>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</si>
  <si>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</si>
  <si>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</si>
  <si>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</si>
  <si>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</si>
  <si>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</si>
  <si>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</si>
  <si>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</si>
  <si>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</si>
  <si>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</si>
  <si>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</si>
  <si>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</si>
  <si>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</si>
  <si>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</si>
  <si>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</si>
  <si>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</si>
  <si>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</si>
  <si>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</si>
  <si>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</si>
  <si>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</si>
  <si>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</si>
  <si>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</si>
  <si>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</si>
  <si>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</si>
  <si>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</si>
  <si>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</si>
  <si>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</si>
  <si>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</si>
  <si>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</si>
  <si>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</si>
  <si>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</si>
  <si>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</si>
  <si>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</si>
  <si>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</si>
  <si>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</si>
  <si>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</si>
  <si>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</si>
  <si>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</si>
  <si>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</si>
  <si>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</si>
  <si>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</si>
  <si>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</si>
  <si>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</si>
  <si>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</si>
  <si>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</si>
  <si>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</si>
  <si>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</si>
  <si>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</si>
  <si>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</si>
  <si>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</si>
  <si>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</si>
  <si>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</si>
  <si>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</si>
  <si>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</si>
  <si>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</si>
  <si>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</si>
  <si>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</si>
  <si>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</si>
  <si>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</si>
  <si>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</si>
  <si>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</si>
  <si>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</si>
  <si>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</si>
  <si>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</si>
  <si>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</si>
  <si>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</si>
  <si>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</si>
  <si>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</si>
  <si>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</si>
  <si>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</si>
  <si>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</si>
  <si>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</si>
  <si>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</si>
  <si>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</si>
  <si>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</si>
  <si>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</si>
  <si>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</si>
  <si>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</si>
  <si>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</si>
  <si>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</si>
  <si>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</si>
  <si>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</si>
  <si>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</si>
  <si>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</si>
  <si>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</si>
  <si>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</si>
  <si>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</si>
  <si>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</si>
  <si>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</si>
  <si>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</si>
  <si>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</si>
  <si>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</si>
  <si>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</si>
  <si>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</si>
  <si>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</si>
  <si>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</si>
  <si>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</si>
  <si>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</si>
  <si>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</si>
  <si>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</si>
  <si>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</si>
  <si>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</si>
  <si>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</si>
  <si>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</si>
  <si>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</si>
  <si>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</si>
  <si>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</si>
  <si>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</si>
  <si>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</si>
  <si>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</si>
  <si>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</si>
  <si>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</si>
  <si>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</si>
  <si>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</si>
  <si>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</si>
  <si>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</si>
  <si>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</si>
  <si>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</si>
  <si>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</si>
  <si>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</si>
  <si>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</si>
  <si>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</si>
  <si>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</si>
  <si>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</si>
  <si>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</si>
  <si>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</si>
  <si>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</si>
  <si>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</si>
  <si>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</si>
  <si>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</si>
  <si>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</si>
  <si>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</si>
  <si>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</si>
  <si>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</si>
  <si>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</si>
  <si>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</si>
  <si>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</si>
  <si>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</si>
  <si>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</si>
  <si>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</si>
  <si>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</si>
  <si>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</si>
  <si>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</si>
  <si>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</si>
  <si>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</si>
  <si>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</si>
  <si>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</si>
  <si>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</si>
  <si>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</si>
  <si>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</si>
  <si>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</si>
  <si>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</si>
  <si>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</si>
  <si>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</si>
  <si>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</si>
  <si>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</si>
  <si>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</si>
  <si>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</si>
  <si>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</si>
  <si>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</si>
  <si>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</si>
  <si>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</si>
  <si>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</si>
  <si>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</si>
  <si>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</si>
  <si>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</si>
  <si>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</si>
  <si>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</si>
  <si>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</si>
  <si>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</si>
  <si>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</si>
  <si>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</si>
  <si>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</si>
  <si>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</si>
  <si>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</si>
  <si>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</si>
  <si>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</si>
  <si>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</si>
  <si>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</si>
  <si>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</si>
  <si>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</si>
  <si>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</si>
  <si>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</si>
  <si>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</si>
  <si>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</si>
  <si>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</si>
  <si>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</si>
  <si>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</si>
  <si>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</si>
  <si>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</si>
  <si>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</si>
  <si>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</si>
  <si>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</si>
  <si>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</si>
  <si>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</si>
  <si>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</si>
  <si>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</si>
  <si>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</si>
  <si>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</si>
  <si>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</si>
  <si>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</si>
  <si>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</si>
  <si>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</si>
  <si>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</si>
  <si>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</si>
  <si>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</si>
  <si>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</si>
  <si>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</si>
  <si>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</si>
  <si>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</si>
  <si>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</si>
  <si>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</si>
  <si>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</si>
  <si>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</si>
  <si>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</si>
  <si>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</si>
  <si>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</si>
  <si>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</si>
  <si>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</si>
  <si>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</si>
  <si>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</si>
  <si>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</si>
  <si>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</si>
  <si>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</si>
  <si>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</si>
  <si>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</si>
  <si>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</si>
  <si>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</si>
  <si>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</si>
  <si>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</si>
  <si>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</si>
  <si>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</si>
  <si>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</si>
  <si>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</si>
  <si>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</si>
  <si>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</si>
  <si>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</si>
  <si>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</si>
  <si>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</si>
  <si>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</si>
  <si>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</si>
  <si>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</si>
  <si>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</si>
  <si>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</si>
  <si>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</si>
  <si>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</si>
  <si>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</si>
  <si>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</si>
  <si>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</si>
  <si>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</si>
  <si>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</si>
  <si>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</si>
  <si>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</si>
  <si>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</si>
  <si>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</si>
  <si>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</si>
  <si>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</si>
  <si>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</si>
  <si>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</si>
  <si>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</si>
  <si>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</si>
  <si>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</si>
  <si>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</si>
  <si>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</si>
  <si>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</si>
  <si>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</si>
  <si>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</si>
  <si>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</si>
  <si>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</si>
  <si>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</si>
  <si>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</si>
  <si>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</si>
  <si>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</si>
  <si>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</si>
  <si>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</si>
  <si>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</si>
  <si>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</si>
  <si>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</si>
  <si>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</si>
  <si>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</si>
  <si>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</si>
  <si>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</si>
  <si>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</si>
  <si>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</si>
  <si>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</si>
  <si>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</si>
  <si>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</si>
  <si>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</si>
  <si>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</si>
  <si>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</si>
  <si>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</si>
  <si>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</si>
  <si>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</si>
  <si>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</si>
  <si>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</si>
  <si>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</si>
  <si>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</si>
  <si>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</si>
  <si>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</si>
  <si>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</si>
  <si>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</si>
  <si>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</si>
  <si>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</si>
  <si>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</si>
  <si>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</si>
  <si>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</si>
  <si>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</si>
  <si>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</si>
  <si>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</si>
  <si>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</si>
  <si>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</si>
  <si>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</si>
  <si>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</si>
  <si>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</si>
  <si>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</si>
  <si>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</si>
  <si>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</si>
  <si>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</si>
  <si>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</si>
  <si>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</si>
  <si>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</si>
  <si>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</si>
  <si>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</si>
  <si>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</si>
  <si>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</si>
  <si>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</si>
  <si>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</si>
  <si>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</si>
  <si>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</si>
  <si>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</si>
  <si>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</si>
  <si>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</si>
  <si>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</si>
  <si>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</si>
  <si>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</si>
  <si>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</si>
  <si>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</si>
  <si>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</si>
  <si>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</si>
  <si>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</si>
  <si>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</si>
  <si>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</si>
  <si>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</si>
  <si>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</si>
  <si>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</si>
  <si>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</si>
  <si>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</si>
  <si>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</si>
  <si>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</si>
  <si>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</si>
  <si>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</si>
  <si>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</si>
  <si>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</si>
  <si>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</si>
  <si>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</si>
  <si>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</si>
  <si>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</si>
  <si>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</si>
  <si>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</si>
  <si>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</si>
  <si>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</si>
  <si>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</si>
  <si>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</si>
  <si>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</si>
  <si>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</si>
  <si>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</si>
  <si>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</si>
  <si>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</si>
  <si>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</si>
  <si>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</si>
  <si>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</si>
  <si>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</si>
  <si>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</si>
  <si>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</si>
  <si>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</si>
  <si>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</si>
  <si>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</si>
  <si>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</si>
  <si>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</si>
  <si>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</si>
  <si>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</si>
  <si>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</si>
  <si>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</si>
  <si>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</si>
  <si>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</si>
  <si>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</si>
  <si>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</si>
  <si>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</si>
  <si>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</si>
  <si>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</si>
  <si>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</si>
  <si>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</si>
  <si>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</si>
  <si>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</si>
  <si>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</si>
  <si>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</si>
  <si>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</si>
  <si>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</si>
  <si>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</si>
  <si>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</si>
  <si>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</si>
  <si>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</si>
  <si>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</si>
  <si>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</si>
  <si>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</si>
  <si>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</si>
  <si>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</si>
  <si>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</si>
  <si>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</si>
  <si>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</si>
  <si>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</si>
  <si>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</si>
  <si>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</si>
  <si>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</si>
  <si>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</si>
  <si>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</si>
  <si>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</si>
  <si>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</si>
  <si>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</si>
  <si>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</si>
  <si>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</si>
  <si>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</si>
  <si>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</si>
  <si>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</si>
  <si>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</si>
  <si>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</si>
  <si>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</si>
  <si>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</si>
  <si>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</si>
  <si>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</si>
  <si>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</si>
  <si>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</si>
  <si>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</si>
  <si>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</si>
  <si>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</si>
  <si>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</si>
  <si>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</si>
  <si>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</si>
  <si>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</si>
  <si>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</si>
  <si>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</si>
  <si>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</si>
  <si>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</si>
  <si>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</si>
  <si>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</si>
  <si>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</si>
  <si>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</si>
  <si>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</si>
  <si>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</si>
  <si>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</si>
  <si>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</si>
  <si>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</si>
  <si>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</si>
  <si>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</si>
  <si>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</si>
  <si>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</si>
  <si>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</si>
  <si>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</si>
  <si>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</si>
  <si>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</si>
  <si>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</si>
  <si>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</si>
  <si>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</si>
  <si>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</si>
  <si>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</si>
  <si>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</si>
  <si>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</si>
  <si>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</si>
  <si>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</si>
  <si>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</si>
  <si>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</si>
  <si>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</si>
  <si>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</si>
  <si>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</si>
  <si>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</si>
  <si>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</si>
  <si>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</si>
  <si>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</si>
  <si>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</si>
  <si>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</si>
  <si>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</si>
  <si>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</si>
  <si>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</si>
  <si>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</si>
  <si>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</si>
  <si>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</si>
  <si>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</si>
  <si>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</si>
  <si>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</si>
  <si>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</si>
  <si>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</si>
  <si>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</si>
  <si>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</si>
  <si>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</si>
  <si>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</si>
  <si>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</si>
  <si>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</si>
  <si>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</si>
  <si>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</si>
  <si>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</si>
  <si>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</si>
  <si>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</si>
  <si>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</si>
  <si>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</si>
  <si>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</si>
  <si>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</si>
  <si>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</si>
  <si>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</si>
  <si>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</si>
  <si>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</si>
  <si>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</si>
  <si>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</si>
  <si>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</si>
  <si>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</si>
  <si>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</si>
  <si>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</si>
  <si>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</si>
  <si>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</si>
  <si>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</si>
  <si>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</si>
  <si>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</si>
  <si>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</si>
  <si>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</si>
  <si>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</si>
  <si>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</si>
  <si>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</si>
  <si>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</si>
  <si>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</si>
  <si>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</si>
  <si>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</si>
  <si>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</si>
  <si>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</si>
  <si>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</si>
  <si>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</si>
  <si>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</si>
  <si>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</si>
  <si>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</si>
  <si>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</si>
  <si>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</si>
  <si>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</si>
  <si>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</si>
  <si>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</si>
  <si>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</si>
  <si>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</si>
  <si>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</si>
  <si>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</si>
  <si>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</si>
  <si>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</si>
  <si>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</si>
  <si>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</si>
  <si>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</si>
  <si>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</si>
  <si>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</si>
  <si>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</si>
  <si>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</si>
  <si>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</si>
  <si>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</si>
  <si>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</si>
  <si>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</si>
  <si>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</si>
  <si>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</si>
  <si>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</si>
  <si>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</si>
  <si>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</si>
  <si>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</si>
  <si>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</si>
  <si>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</si>
  <si>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</si>
  <si>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</si>
  <si>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</si>
  <si>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</si>
  <si>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</si>
  <si>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</si>
  <si>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</si>
  <si>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</si>
  <si>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</si>
  <si>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</si>
  <si>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</si>
  <si>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</si>
  <si>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</si>
  <si>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</si>
  <si>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</si>
  <si>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</si>
  <si>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</si>
  <si>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</si>
  <si>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</si>
  <si>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</si>
  <si>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</si>
  <si>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</si>
  <si>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</si>
  <si>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</si>
  <si>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</si>
  <si>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</si>
  <si>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</si>
  <si>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</si>
  <si>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</si>
  <si>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</si>
  <si>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</si>
  <si>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</si>
  <si>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</si>
  <si>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</si>
  <si>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</si>
  <si>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</si>
  <si>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</si>
  <si>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</si>
  <si>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</si>
  <si>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</si>
  <si>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</si>
  <si>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</si>
  <si>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</si>
  <si>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</si>
  <si>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</si>
  <si>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</si>
  <si>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</si>
  <si>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</si>
  <si>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</si>
  <si>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</si>
  <si>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</si>
  <si>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</si>
  <si>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</si>
  <si>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</si>
  <si>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</si>
  <si>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</si>
  <si>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</si>
  <si>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</si>
  <si>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</si>
  <si>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</si>
  <si>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</si>
  <si>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</si>
  <si>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</si>
  <si>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</si>
  <si>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</si>
  <si>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</si>
  <si>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</si>
  <si>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</si>
  <si>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</si>
  <si>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</si>
  <si>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</si>
  <si>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</si>
  <si>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</si>
  <si>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</si>
  <si>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</si>
  <si>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</si>
  <si>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</si>
  <si>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</si>
  <si>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</si>
  <si>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</si>
  <si>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</si>
  <si>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</si>
  <si>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</si>
  <si>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</si>
  <si>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</si>
  <si>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</si>
  <si>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</si>
  <si>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</si>
  <si>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</si>
  <si>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</si>
  <si>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</si>
  <si>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</si>
  <si>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</si>
  <si>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</si>
  <si>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</si>
  <si>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</si>
  <si>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</si>
  <si>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</si>
  <si>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</si>
  <si>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</si>
  <si>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</si>
  <si>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</si>
  <si>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</si>
  <si>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</si>
  <si>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</si>
  <si>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</si>
  <si>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</si>
  <si>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</si>
  <si>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</si>
  <si>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</si>
  <si>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</si>
  <si>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</si>
  <si>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</si>
  <si>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</si>
  <si>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</si>
  <si>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</si>
  <si>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</si>
  <si>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</si>
  <si>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</si>
  <si>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</si>
  <si>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</si>
  <si>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</si>
  <si>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</si>
  <si>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</si>
  <si>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</si>
  <si>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</si>
  <si>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</si>
  <si>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</si>
  <si>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</si>
  <si>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</si>
  <si>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</si>
  <si>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</si>
  <si>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</si>
  <si>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</si>
  <si>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</si>
  <si>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</si>
  <si>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</si>
  <si>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</si>
  <si>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</si>
  <si>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</si>
  <si>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</si>
  <si>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</si>
  <si>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</si>
  <si>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</si>
  <si>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</si>
  <si>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</si>
  <si>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</si>
  <si>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</si>
  <si>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</si>
  <si>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</si>
  <si>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</si>
  <si>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</si>
  <si>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</si>
  <si>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</si>
  <si>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</si>
  <si>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</si>
  <si>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</si>
  <si>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</si>
  <si>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</si>
  <si>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</si>
  <si>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</si>
  <si>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</si>
  <si>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</si>
  <si>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</si>
  <si>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</si>
  <si>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</si>
  <si>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</si>
  <si>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</si>
  <si>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</si>
  <si>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</si>
  <si>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</si>
  <si>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</si>
  <si>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</si>
  <si>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</si>
  <si>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</si>
  <si>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</si>
  <si>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</si>
  <si>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</si>
  <si>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</si>
  <si>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</si>
  <si>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</si>
  <si>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</si>
  <si>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</si>
  <si>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</si>
  <si>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</si>
  <si>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</si>
  <si>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</si>
  <si>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</si>
  <si>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</si>
  <si>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</si>
  <si>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</si>
  <si>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</si>
  <si>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</si>
  <si>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</si>
  <si>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</si>
  <si>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</si>
  <si>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</si>
  <si>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</si>
  <si>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</si>
  <si>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</si>
  <si>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</si>
  <si>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</si>
  <si>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</si>
  <si>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</si>
  <si>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</si>
  <si>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</si>
  <si>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</si>
  <si>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</si>
  <si>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</si>
  <si>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</si>
  <si>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</si>
  <si>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</si>
  <si>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</si>
  <si>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</si>
  <si>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</si>
  <si>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</si>
  <si>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</si>
  <si>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</si>
  <si>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</si>
  <si>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</si>
  <si>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</si>
  <si>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</si>
  <si>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</si>
  <si>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</si>
  <si>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</si>
  <si>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</si>
  <si>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</si>
  <si>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</si>
  <si>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</si>
  <si>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</si>
  <si>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</si>
  <si>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</si>
  <si>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</si>
  <si>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</si>
  <si>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</si>
  <si>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</si>
  <si>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</si>
  <si>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</si>
  <si>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</si>
  <si>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</si>
  <si>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</si>
  <si>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</si>
  <si>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</si>
  <si>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</si>
  <si>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</si>
  <si>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</si>
  <si>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</si>
  <si>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</si>
  <si>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</si>
  <si>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</si>
  <si>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</si>
  <si>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</si>
  <si>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</si>
  <si>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</si>
  <si>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</si>
  <si>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</si>
  <si>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</si>
  <si>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</si>
  <si>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</si>
  <si>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</si>
  <si>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</si>
  <si>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</si>
  <si>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</si>
  <si>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</si>
  <si>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</si>
  <si>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</si>
  <si>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</si>
  <si>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</si>
  <si>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</si>
  <si>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</si>
  <si>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</si>
  <si>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</si>
  <si>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</si>
  <si>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</si>
  <si>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</si>
  <si>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</si>
  <si>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</si>
  <si>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</si>
  <si>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</si>
  <si>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</si>
  <si>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</si>
  <si>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</si>
  <si>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</si>
  <si>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</si>
  <si>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</si>
  <si>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</si>
  <si>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</si>
  <si>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</si>
  <si>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</si>
  <si>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</si>
  <si>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</si>
  <si>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</si>
  <si>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</si>
  <si>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</si>
  <si>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</si>
  <si>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</si>
  <si>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</si>
  <si>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</si>
  <si>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</si>
  <si>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</si>
  <si>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</si>
  <si>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</si>
  <si>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</si>
  <si>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</si>
  <si>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</si>
  <si>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</si>
  <si>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</si>
  <si>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</si>
  <si>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</si>
  <si>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</si>
  <si>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</si>
  <si>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</si>
  <si>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</si>
  <si>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</si>
  <si>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</si>
  <si>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</si>
  <si>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</si>
  <si>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</si>
  <si>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</si>
  <si>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</si>
  <si>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</si>
  <si>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</si>
  <si>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</si>
  <si>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</si>
  <si>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</si>
  <si>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</si>
  <si>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</si>
  <si>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</si>
  <si>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</si>
  <si>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</si>
  <si>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</si>
  <si>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</si>
  <si>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</si>
  <si>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</si>
  <si>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</si>
  <si>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</si>
  <si>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</si>
  <si>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</si>
  <si>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</si>
  <si>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</si>
  <si>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</si>
  <si>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</si>
  <si>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</si>
  <si>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</si>
  <si>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</si>
  <si>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</si>
  <si>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</si>
  <si>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</si>
  <si>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</si>
  <si>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</si>
  <si>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</si>
  <si>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</si>
  <si>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</si>
  <si>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</si>
  <si>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</si>
  <si>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</si>
  <si>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</si>
  <si>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</si>
  <si>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</si>
  <si>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</si>
  <si>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</si>
  <si>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</si>
  <si>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</si>
  <si>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</si>
  <si>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</si>
  <si>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</si>
  <si>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</si>
  <si>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</si>
  <si>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</si>
  <si>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</si>
  <si>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</si>
  <si>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</si>
  <si>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</si>
  <si>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</si>
  <si>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</si>
  <si>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</si>
  <si>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</si>
  <si>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</si>
  <si>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</si>
  <si>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</si>
  <si>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</si>
  <si>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</si>
  <si>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</si>
  <si>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</si>
  <si>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</si>
  <si>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</si>
  <si>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</si>
  <si>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</si>
  <si>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</si>
  <si>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</si>
  <si>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</si>
  <si>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</si>
  <si>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</si>
  <si>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</si>
  <si>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</si>
  <si>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</si>
  <si>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</si>
  <si>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</si>
  <si>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</si>
  <si>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</si>
  <si>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</si>
  <si>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</si>
  <si>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</si>
  <si>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</si>
  <si>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</si>
  <si>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</si>
  <si>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</si>
  <si>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</si>
  <si>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</si>
  <si>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</si>
  <si>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</si>
  <si>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</si>
  <si>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</si>
  <si>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</si>
  <si>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</si>
  <si>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</si>
  <si>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</si>
  <si>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</si>
  <si>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</si>
  <si>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</si>
  <si>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</si>
  <si>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</si>
  <si>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</si>
  <si>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</si>
  <si>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</si>
  <si>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</si>
  <si>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</si>
  <si>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</si>
  <si>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</si>
  <si>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</si>
  <si>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</si>
  <si>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</si>
  <si>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</si>
  <si>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</si>
  <si>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</si>
  <si>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</si>
  <si>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</si>
  <si>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</si>
  <si>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</si>
  <si>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</si>
  <si>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</si>
  <si>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</si>
  <si>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</si>
  <si>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</si>
  <si>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</si>
  <si>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</si>
  <si>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</si>
  <si>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</si>
  <si>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</si>
  <si>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</si>
  <si>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</si>
  <si>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</si>
  <si>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</si>
  <si>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</si>
  <si>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</si>
  <si>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</si>
  <si>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</si>
  <si>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</si>
  <si>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</si>
  <si>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</si>
  <si>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</si>
  <si>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</si>
  <si>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</si>
  <si>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</si>
  <si>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</si>
  <si>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</si>
  <si>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</si>
  <si>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</si>
  <si>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</si>
  <si>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</si>
  <si>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</si>
  <si>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</si>
  <si>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</si>
  <si>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</si>
  <si>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</si>
  <si>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</si>
  <si>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</si>
  <si>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</si>
  <si>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</si>
  <si>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</si>
  <si>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</si>
  <si>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</si>
  <si>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</si>
  <si>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</si>
  <si>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</si>
  <si>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</si>
  <si>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</si>
  <si>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</si>
  <si>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</si>
  <si>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</si>
  <si>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</si>
  <si>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</si>
  <si>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</si>
  <si>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</si>
  <si>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</si>
  <si>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</si>
  <si>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</si>
  <si>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</si>
  <si>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</si>
  <si>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</si>
  <si>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</si>
  <si>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</si>
  <si>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</si>
  <si>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</si>
  <si>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</si>
  <si>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</si>
  <si>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</si>
  <si>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</si>
  <si>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</si>
  <si>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</si>
  <si>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</si>
  <si>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</si>
  <si>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</si>
  <si>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</si>
  <si>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</si>
  <si>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</si>
  <si>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</si>
  <si>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</si>
  <si>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</si>
  <si>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</si>
  <si>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</si>
  <si>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</si>
  <si>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</si>
  <si>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</si>
  <si>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</si>
  <si>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</si>
  <si>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</si>
  <si>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</si>
  <si>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</si>
  <si>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</si>
  <si>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</si>
  <si>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</si>
  <si>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</si>
  <si>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</si>
  <si>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</si>
  <si>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</si>
  <si>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</si>
  <si>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</si>
  <si>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</si>
  <si>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</si>
  <si>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</si>
  <si>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</si>
  <si>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</si>
  <si>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</si>
  <si>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</si>
  <si>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</si>
  <si>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</si>
  <si>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</si>
  <si>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</si>
  <si>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</si>
  <si>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</si>
  <si>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</si>
  <si>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</si>
  <si>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</si>
  <si>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</si>
  <si>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</si>
  <si>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</si>
  <si>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</si>
  <si>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</si>
  <si>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</si>
  <si>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</si>
  <si>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</si>
  <si>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</si>
  <si>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</si>
  <si>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</si>
  <si>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</si>
  <si>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</si>
  <si>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</si>
  <si>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</si>
  <si>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</si>
  <si>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</si>
  <si>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</si>
  <si>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</si>
  <si>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</si>
  <si>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</si>
  <si>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</si>
  <si>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</si>
  <si>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</si>
  <si>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</si>
  <si>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</si>
  <si>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</si>
  <si>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</si>
  <si>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</si>
  <si>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</si>
  <si>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</si>
  <si>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</si>
  <si>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</si>
  <si>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</si>
  <si>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</si>
  <si>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</si>
  <si>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</si>
  <si>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</si>
  <si>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</si>
  <si>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</si>
  <si>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</si>
  <si>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</si>
  <si>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</si>
  <si>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</si>
  <si>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</si>
  <si>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</si>
  <si>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</si>
  <si>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</si>
  <si>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</si>
  <si>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</si>
  <si>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</si>
  <si>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</si>
  <si>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</si>
  <si>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</si>
  <si>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</si>
  <si>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</si>
  <si>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</si>
  <si>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</si>
  <si>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</si>
  <si>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</si>
  <si>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</si>
  <si>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</si>
  <si>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</si>
  <si>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</si>
  <si>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</si>
  <si>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</si>
  <si>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</si>
  <si>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</si>
  <si>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</si>
  <si>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</si>
  <si>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</si>
  <si>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</si>
  <si>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</si>
  <si>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</si>
  <si>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</si>
  <si>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</si>
  <si>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</si>
  <si>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</si>
  <si>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</si>
  <si>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</si>
  <si>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</si>
  <si>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</si>
  <si>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</si>
  <si>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</si>
  <si>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</si>
  <si>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</si>
  <si>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</si>
  <si>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</si>
  <si>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</si>
  <si>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</si>
  <si>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</si>
  <si>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</si>
  <si>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</si>
  <si>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</si>
  <si>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</si>
  <si>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</si>
  <si>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</si>
  <si>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</si>
  <si>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</si>
  <si>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</si>
  <si>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</si>
  <si>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</si>
  <si>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</si>
  <si>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</si>
  <si>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</si>
  <si>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</si>
  <si>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</si>
  <si>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</si>
  <si>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</si>
  <si>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</si>
  <si>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</si>
  <si>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</si>
  <si>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</si>
  <si>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</si>
  <si>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</si>
  <si>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</si>
  <si>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</si>
  <si>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</si>
  <si>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</si>
  <si>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</si>
  <si>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</si>
  <si>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</si>
  <si>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</si>
  <si>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</si>
  <si>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</si>
  <si>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</si>
  <si>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</si>
  <si>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</si>
  <si>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</si>
  <si>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</si>
  <si>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</si>
  <si>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</si>
  <si>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</si>
  <si>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</si>
  <si>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</si>
  <si>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</si>
  <si>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</si>
  <si>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</si>
  <si>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</si>
  <si>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</si>
  <si>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</si>
  <si>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</si>
  <si>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</si>
  <si>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</si>
  <si>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</si>
  <si>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</si>
  <si>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</si>
  <si>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</si>
  <si>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</si>
  <si>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</si>
  <si>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</si>
  <si>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</si>
  <si>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</si>
  <si>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</si>
  <si>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</si>
  <si>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</si>
  <si>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</si>
  <si>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</si>
  <si>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</si>
  <si>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</si>
  <si>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</si>
  <si>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</si>
  <si>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</si>
  <si>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</si>
  <si>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</si>
  <si>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</si>
  <si>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</si>
  <si>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</si>
  <si>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</si>
  <si>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</si>
  <si>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</si>
  <si>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</si>
  <si>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</si>
  <si>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</si>
  <si>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</si>
  <si>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</si>
  <si>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</si>
  <si>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</si>
  <si>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</si>
  <si>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</si>
  <si>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</si>
  <si>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</si>
  <si>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</si>
  <si>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</si>
  <si>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</si>
  <si>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</si>
  <si>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</si>
  <si>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</si>
  <si>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</si>
  <si>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</si>
  <si>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</si>
  <si>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</si>
  <si>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</si>
  <si>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</si>
  <si>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</si>
  <si>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</si>
  <si>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</si>
  <si>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</si>
  <si>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</si>
  <si>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</si>
  <si>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</si>
  <si>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</si>
  <si>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</si>
  <si>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</si>
  <si>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</si>
  <si>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</si>
  <si>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</si>
  <si>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</si>
  <si>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</si>
  <si>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</si>
  <si>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</si>
  <si>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</si>
  <si>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</si>
  <si>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</si>
  <si>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</si>
  <si>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</si>
  <si>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</si>
  <si>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</si>
  <si>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</si>
  <si>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</si>
  <si>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</si>
  <si>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</si>
  <si>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</si>
  <si>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</si>
  <si>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</si>
  <si>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</si>
  <si>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</si>
  <si>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</si>
  <si>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</si>
  <si>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</si>
  <si>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</si>
  <si>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</si>
  <si>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</si>
  <si>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</si>
  <si>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</si>
  <si>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</si>
  <si>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</si>
  <si>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</si>
  <si>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</si>
  <si>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</si>
  <si>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</si>
  <si>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</si>
  <si>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</si>
  <si>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</si>
  <si>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</si>
  <si>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</si>
  <si>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</si>
  <si>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</si>
  <si>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</si>
  <si>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</si>
  <si>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</si>
  <si>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</si>
  <si>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</si>
  <si>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</si>
  <si>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</si>
  <si>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</si>
  <si>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</si>
  <si>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</si>
  <si>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</si>
  <si>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</si>
  <si>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</si>
  <si>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</si>
  <si>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</si>
  <si>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</si>
  <si>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</si>
  <si>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</si>
  <si>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</si>
  <si>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</si>
  <si>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</si>
  <si>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</si>
  <si>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</si>
  <si>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</si>
  <si>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</si>
  <si>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</si>
  <si>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</si>
  <si>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</si>
  <si>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</si>
  <si>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</si>
  <si>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</si>
  <si>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</si>
  <si>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</si>
  <si>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</si>
  <si>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</si>
  <si>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</si>
  <si>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</si>
  <si>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</si>
  <si>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</si>
  <si>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</si>
  <si>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</si>
  <si>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</si>
  <si>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</si>
  <si>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</si>
  <si>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</si>
  <si>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</si>
  <si>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</si>
  <si>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</si>
  <si>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</si>
  <si>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</si>
  <si>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</si>
  <si>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</si>
  <si>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</si>
  <si>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</si>
  <si>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</si>
  <si>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</si>
  <si>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</si>
  <si>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</si>
  <si>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</si>
  <si>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PCM-20251113-00000043</t>
  </si>
  <si>
    <t>80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</si>
  <si>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</si>
  <si>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</si>
  <si>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</si>
  <si>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</si>
  <si>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</si>
  <si>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</si>
  <si>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</si>
  <si>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</si>
  <si>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PCM-20251112-00000671</t>
  </si>
  <si>
    <t>cells down Due to rectifire issue , Team visted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</si>
</sst>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5" totalsRowShown="0" headerRowDxfId="174" dataDxfId="173" headerRowBorderDxfId="171" tableBorderDxfId="172" totalsRowBorderDxfId="170">
  <autoFilter ref="A1:L3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9" totalsRowShown="0" headerRowDxfId="48" dataDxfId="47" headerRowBorderDxfId="45" tableBorderDxfId="46" totalsRowBorderDxfId="44">
  <autoFilter ref="A1:L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6" totalsRowShown="0" headerRowDxfId="31" dataDxfId="30" headerRowBorderDxfId="28" tableBorderDxfId="29">
  <autoFilter ref="A1:L22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6" totalsRowShown="0" headerRowDxfId="15" dataDxfId="14" headerRowBorderDxfId="12" tableBorderDxfId="13">
  <autoFilter ref="A1:L14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311.12001967592369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23" ca="1" si="0">IFERROR(NOW()-F3,"")</f>
        <v>45974.06844560185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45974.06844560185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45974.06844560185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45974.06844560185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45974.06844560185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45974.06844560185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45974.06844560185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45974.06844560185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45974.06844560185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45974.06844560185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45974.06844560185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45974.06844560185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45974.06844560185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45974.06844560185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45974.06844560185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45974.06844560185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45974.06844560185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45974.06844560185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45974.06844560185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45974.06844560185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45974.06844560185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ref="G24:G55" ca="1" si="1">IFERROR(NOW()-F24,"")</f>
        <v>45974.06844560185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45974.06844560185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45974.06844560185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45974.06844560185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45974.06844560185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45974.06844560185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45974.06844560185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45974.06844560185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45974.06844560185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45974.06844560185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45974.06844560185</v>
      </c>
      <c r="H34" s="111"/>
      <c r="I34" s="109" t="str">
        <f>IFERROR(VLOOKUP(D34,DB!A:F,6,0),"")</f>
        <v/>
      </c>
      <c r="J34" s="109" t="str">
        <f>IFERROR(VLOOKUP(D34,DB!A:G,7,0),"")</f>
        <v/>
      </c>
      <c r="K34" s="113"/>
      <c r="L34" s="114" t="str">
        <f>IFERROR(VLOOKUP(D34,DB!A:I,9,0),"")</f>
        <v/>
      </c>
    </row>
    <row r="35" spans="1:12" ht="15" customHeight="1">
      <c r="A35" s="117"/>
      <c r="B35" s="118" t="str">
        <f>IFERROR(VLOOKUP(D35,DB!A:K,11,0),"")</f>
        <v/>
      </c>
      <c r="C35" s="118"/>
      <c r="D35" s="118"/>
      <c r="E35" s="119"/>
      <c r="F35" s="120"/>
      <c r="G35" s="121">
        <f t="shared" ca="1" si="1"/>
        <v>45974.06844560185</v>
      </c>
      <c r="H35" s="120"/>
      <c r="I35" s="118" t="str">
        <f>IFERROR(VLOOKUP(D35,DB!A:F,6,0),"")</f>
        <v/>
      </c>
      <c r="J35" s="118" t="str">
        <f>IFERROR(VLOOKUP(D35,DB!A:G,7,0),"")</f>
        <v/>
      </c>
      <c r="K35" s="122"/>
      <c r="L35" s="123" t="str">
        <f>IFERROR(VLOOKUP(D35,DB!A:I,9,0),"")</f>
        <v/>
      </c>
    </row>
    <row r="36" spans="1:12" ht="15" customHeight="1">
      <c r="A36" s="152"/>
      <c r="B36" s="153" t="str">
        <f>IFERROR(VLOOKUP(D36,DB!A:K,11,0),"")</f>
        <v/>
      </c>
      <c r="C36" s="153"/>
      <c r="D36" s="153"/>
      <c r="E36" s="154"/>
      <c r="F36" s="149"/>
      <c r="G36" s="155">
        <f ca="1">IFERROR(NOW()-F36,"")</f>
        <v>45974.06844560185</v>
      </c>
      <c r="H36" s="149"/>
      <c r="I36" s="153" t="str">
        <f>IFERROR(VLOOKUP(D36,DB!A:F,6,0),"")</f>
        <v/>
      </c>
      <c r="J36" s="153" t="str">
        <f>IFERROR(VLOOKUP(D36,DB!A:G,7,0),"")</f>
        <v/>
      </c>
      <c r="K36" s="156"/>
      <c r="L36" s="157" t="str">
        <f>IFERROR(VLOOKUP(D36,DB!A:I,9,0),"")</f>
        <v/>
      </c>
    </row>
    <row r="37" spans="1:12" ht="15" customHeight="1">
      <c r="A37" s="152"/>
      <c r="B37" s="153" t="str">
        <f>IFERROR(VLOOKUP(D37,DB!A:K,11,0),"")</f>
        <v/>
      </c>
      <c r="C37" s="153"/>
      <c r="D37" s="153"/>
      <c r="E37" s="154"/>
      <c r="F37" s="149"/>
      <c r="G37" s="155">
        <f ca="1">IFERROR(NOW()-F37,"")</f>
        <v>45974.06844560185</v>
      </c>
      <c r="H37" s="149"/>
      <c r="I37" s="153" t="str">
        <f>IFERROR(VLOOKUP(D37,DB!A:F,6,0),"")</f>
        <v/>
      </c>
      <c r="J37" s="153" t="str">
        <f>IFERROR(VLOOKUP(D37,DB!A:G,7,0),"")</f>
        <v/>
      </c>
      <c r="K37" s="156"/>
      <c r="L37" s="157" t="str">
        <f>IFERROR(VLOOKUP(D37,DB!A:I,9,0),"")</f>
        <v/>
      </c>
    </row>
    <row r="38" spans="1:12" ht="15" customHeight="1">
      <c r="A38" s="152"/>
      <c r="B38" s="153" t="str">
        <f>IFERROR(VLOOKUP(D38,DB!A:K,11,0),"")</f>
        <v/>
      </c>
      <c r="C38" s="153"/>
      <c r="D38" s="153"/>
      <c r="E38" s="154"/>
      <c r="F38" s="149"/>
      <c r="G38" s="155">
        <f ca="1">IFERROR(NOW()-F38,"")</f>
        <v>45974.06844560185</v>
      </c>
      <c r="H38" s="149"/>
      <c r="I38" s="153" t="str">
        <f>IFERROR(VLOOKUP(D38,DB!A:F,6,0),"")</f>
        <v/>
      </c>
      <c r="J38" s="153" t="str">
        <f>IFERROR(VLOOKUP(D38,DB!A:G,7,0),"")</f>
        <v/>
      </c>
      <c r="K38" s="156"/>
      <c r="L38" s="157" t="str">
        <f>IFERROR(VLOOKUP(D38,DB!A:I,9,0),"")</f>
        <v/>
      </c>
    </row>
    <row r="39" spans="1:12" ht="15" customHeight="1">
      <c r="A39" s="152"/>
      <c r="B39" s="153" t="str">
        <f>IFERROR(VLOOKUP(D39,DB!A:K,11,0),"")</f>
        <v/>
      </c>
      <c r="C39" s="153"/>
      <c r="D39" s="153"/>
      <c r="E39" s="154"/>
      <c r="F39" s="149"/>
      <c r="G39" s="155">
        <f ca="1">IFERROR(NOW()-F39,"")</f>
        <v>45974.06844560185</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45974.06844560185</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45974.06844560185</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45974.06844560185</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45974.06844560185</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45974.06844560185</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45974.06844560185</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45974.06844560185</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45974.06844560185</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45974.06844560185</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45974.06844560185</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45974.06844560185</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45974.06844560185</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45974.06844560185</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45974.06844560185</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45974.06844560185</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45974.06844560185</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45974.06844560185</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45974.06844560185</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45974.06844560185</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45974.06844560185</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45974.06844560185</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45974.06844560185</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45974.06844560185</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45974.06844560185</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45974.06844560185</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45974.06844560185</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45974.06844560185</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45974.06844560185</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45974.06844560185</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45974.06844560185</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45974.06844560185</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45974.06844560185</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45974.06844560185</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45974.06844560185</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45974.06844560185</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45974.06844560185</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45974.06844560185</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45974.06844560185</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45974.06844560185</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45974.06844560185</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45974.06844560185</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45974.06844560185</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45974.06844560185</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45974.06844560185</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45974.06844560185</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45974.06844560185</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45974.06844560185</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45974.06844560185</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45974.06844560185</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45974.06844560185</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45974.06844560185</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45974.06844560185</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45974.06844560185</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45974.06844560185</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45974.06844560185</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45974.06844560185</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45974.06844560185</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45974.06844560185</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45974.06844560185</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45974.06844560185</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45974.06844560185</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45974.06844560185</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45974.06844560185</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45974.06844560185</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45974.06844560185</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45974.06844560185</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45974.06844560185</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45974.06844560185</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45974.06844560185</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45974.06844560185</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45974.06844560185</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45974.06844560185</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45974.06844560185</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45974.06844560185</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45974.06844560185</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45974.06844560185</v>
      </c>
      <c r="H115" s="149"/>
      <c r="I115" s="153" t="str">
        <f>IFERROR(VLOOKUP(D115,DB!A:F,6,0),"")</f>
        <v/>
      </c>
      <c r="J115" s="153" t="str">
        <f>IFERROR(VLOOKUP(D115,DB!A:G,7,0),"")</f>
        <v/>
      </c>
      <c r="K115" s="156"/>
      <c r="L115" s="157" t="str">
        <f>IFERROR(VLOOKUP(D115,DB!A:I,9,0),"")</f>
        <v/>
      </c>
    </row>
  </sheetData>
  <customSheetViews>
    <customSheetView guid="{F6042A99-DD27-4453-835D-0834D95730CC}" filter="1" showAutoFilter="1">
      <pageMargins left="0" right="0" top="0" bottom="0" header="0" footer="0"/>
      <autoFilter ref="B1:M1" xr:uid="{3B55EC82-4EEB-4511-8BE3-65F9C8AAC3BA}"/>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5" sqre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149.06860763888835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45974.06844560185</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45974.06844560185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45974.06844560185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45974.06844560185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45974.06844560185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45974.06844560185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45974.06844560185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45974.06844560185</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8" t="str">
        <f>IFERROR(VLOOKUP(D12,DB!A:K,11,0),"")</f>
        <v/>
      </c>
      <c r="C12" s="18"/>
      <c r="D12" s="18"/>
      <c r="E12" s="103"/>
      <c r="F12" s="104"/>
      <c r="G12" s="105">
        <f ca="1">IFERROR(NOW()-F12,"-")</f>
        <v>45974.06844560185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45974.06844560185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45974.06844560185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45974.06844560185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45974.06844560185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45974.06844560185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45974.06844560185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45974.06844560185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8" customFormat="1" ht="31.5" customHeight="1">
      <c r="A20" s="102"/>
      <c r="B20" s="18" t="str">
        <f>IFERROR(VLOOKUP(D20,DB!A:K,11,0),"")</f>
        <v/>
      </c>
      <c r="C20" s="18"/>
      <c r="D20" s="18"/>
      <c r="E20" s="103"/>
      <c r="F20" s="104"/>
      <c r="G20" s="105">
        <f ca="1">IFERROR(NOW()-F20,"-")</f>
        <v>45974.06844560185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45974.06844560185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45974.06844560185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45974.06844560185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28" t="str">
        <f>IFERROR(VLOOKUP(D24,DB!A:K,11,0),"")</f>
        <v/>
      </c>
      <c r="C24" s="128"/>
      <c r="D24" s="128"/>
      <c r="E24" s="129"/>
      <c r="F24" s="130"/>
      <c r="G24" s="131">
        <f ca="1">IFERROR(NOW()-F24,"-")</f>
        <v>45974.06844560185</v>
      </c>
      <c r="H24" s="130"/>
      <c r="I24" s="128" t="str">
        <f>IFERROR(VLOOKUP(D24,DB!A:F,6,0),"")</f>
        <v/>
      </c>
      <c r="J24" s="128" t="str">
        <f>IFERROR(VLOOKUP(D24,DB!A:G,7,0),"")</f>
        <v/>
      </c>
      <c r="K24" s="132"/>
      <c r="L24" s="128"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8" t="str">
        <f>IFERROR(VLOOKUP(D25,DB!A:K,11,0),"")</f>
        <v/>
      </c>
      <c r="C25" s="18"/>
      <c r="D25" s="18"/>
      <c r="E25" s="103"/>
      <c r="F25" s="104"/>
      <c r="G25" s="105">
        <f ca="1">IFERROR(NOW()-F25,"-")</f>
        <v>45974.06844560185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45974.06844560185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45974.06844560185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45974.06844560185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45974.06844560185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45974.06844560185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45974.06844560185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45974.06844560185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45974.06844560185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45974.06844560185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45974.06844560185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45974.06844560185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45974.06844560185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45974.06844560185</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45974.06844560185</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45974.06844560185</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45974.06844560185</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45974.06844560185</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45974.06844560185</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45974.06844560185</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45974.06844560185</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45974.06844560185</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45974.06844560185</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45974.06844560185</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45974.06844560185</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45974.06844560185</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45974.06844560185</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45974.06844560185</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45974.06844560185</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45974.06844560185</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45974.06844560185</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45974.06844560185</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45974.06844560185</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45974.06844560185</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ca="1">IFERROR(NOW()-F59,"-")</f>
        <v>45974.06844560185</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ca="1">IFERROR(NOW()-F60,"-")</f>
        <v>45974.06844560185</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28" t="str">
        <f>IFERROR(VLOOKUP(D61,DB!A:K,11,0),"")</f>
        <v/>
      </c>
      <c r="C61" s="128"/>
      <c r="D61" s="128"/>
      <c r="E61" s="129"/>
      <c r="F61" s="130"/>
      <c r="G61" s="131">
        <f ca="1">IFERROR(NOW()-F61,"-")</f>
        <v>45974.06844560185</v>
      </c>
      <c r="H61" s="130"/>
      <c r="I61" s="128" t="str">
        <f>IFERROR(VLOOKUP(D61,DB!A:F,6,0),"")</f>
        <v/>
      </c>
      <c r="J61" s="128" t="str">
        <f>IFERROR(VLOOKUP(D61,DB!A:G,7,0),"")</f>
        <v/>
      </c>
      <c r="K61" s="132"/>
      <c r="L61" s="128"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tabSelected="1" workbookViewId="0">
      <selection activeCell="D3" sqref="D3:D5"/>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3" ca="1" si="0">IFERROR(NOW()-F2,"-")</f>
        <v>45974.06844560185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45974.06844560185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45974.06844560185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45974.06844560185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45974.06844560185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45974.06844560185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45974.06844560185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45974.06844560185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45974.06844560185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45974.06844560185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45974.06844560185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45974.06844560185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45974.06844560185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45974.06844560185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45974.06844560185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45974.06844560185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45974.06844560185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45974.06844560185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45974.06844560185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45974.06844560185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45974.06844560185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45974.06844560185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45974.06844560185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45974.06844560185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45974.06844560185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45974.06844560185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45974.06844560185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45974.06844560185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45974.06844560185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45974.06844560185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45974.06844560185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45974.06844560185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45974.06844560185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45974.06844560185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45974.06844560185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45974.06844560185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45974.06844560185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45974.06844560185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45974.06844560185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45974.06844560185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45974.06844560185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45974.06844560185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45974.06844560185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45974.06844560185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45974.06844560185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45974.06844560185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45974.06844560185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45974.06844560185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45974.06844560185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45974.06844560185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45974.06844560185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45974.06844560185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45974.06844560185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45974.06844560185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45974.06844560185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45974.06844560185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45974.06844560185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45974.06844560185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45974.06844560185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45974.06844560185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45974.06844560185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45974.06844560185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45974.06844560185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45974.06844560185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45974.06844560185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45974.06844560185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45974.06844560185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45974.06844560185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45974.06844560185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45974.06844560185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45974.06844560185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45974.06844560185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45974.06844560185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45974.06844560185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45974.06844560185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45974.06844560185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45974.06844560185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45974.06844560185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45974.06844560185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45974.06844560185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45974.06844560185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45974.06844560185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45974.06844560185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45974.06844560185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45974.06844560185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45974.06844560185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45974.06844560185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45974.06844560185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45974.06844560185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45974.06844560185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45974.06844560185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45974.06844560185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45974.06844560185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45974.06844560185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45974.06844560185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45974.06844560185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45974.06844560185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45974.06844560185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45974.06844560185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45974.06844560185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45974.06844560185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45974.06844560185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45974.06844560185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45974.06844560185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45974.06844560185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45974.06844560185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45974.06844560185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45974.06844560185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45974.06844560185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45974.06844560185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45974.06844560185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45974.06844560185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45974.06844560185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45974.06844560185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45974.06844560185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45974.06844560185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45974.06844560185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45974.06844560185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45974.06844560185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45974.06844560185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45974.06844560185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45974.06844560185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45974.06844560185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45974.06844560185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45974.06844560185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45974.06844560185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45974.06844560185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45974.06844560185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45974.06844560185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45974.06844560185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45974.06844560185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45974.06844560185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45974.06844560185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45974.06844560185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45974.06844560185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45974.06844560185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45974.06844560185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45974.06844560185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45974.06844560185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45974.06844560185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45974.06844560185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45974.06844560185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45974.06844560185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45974.06844560185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45974.06844560185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45974.06844560185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45974.06844560185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45974.06844560185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45974.06844560185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45974.06844560185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45974.06844560185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45974.06844560185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45974.06844560185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45974.06844560185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45974.06844560185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45974.06844560185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45974.06844560185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45974.06844560185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45974.06844560185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45974.06844560185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45974.06844560185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45974.06844560185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45974.06844560185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45974.06844560185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45974.06844560185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45974.06844560185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45974.06844560185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45974.06844560185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45974.06844560185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45974.06844560185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45974.06844560185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45974.06844560185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45974.06844560185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45974.06844560185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45974.06844560185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45974.06844560185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45974.06844560185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45974.06844560185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45974.06844560185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45974.06844560185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45974.06844560185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45974.06844560185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45974.06844560185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45974.06844560185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45974.06844560185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45974.06844560185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45974.06844560185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45974.06844560185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45974.06844560185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45974.06844560185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45974.06844560185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45974.06844560185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45974.06844560185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45974.06844560185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45974.06844560185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45974.06844560185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45974.06844560185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45974.06844560185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45974.06844560185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45974.06844560185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45974.06844560185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45974.06844560185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45974.06844560185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45974.06844560185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45974.06844560185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45974.06844560185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45974.06844560185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45974.06844560185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45974.06844560185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45974.06844560185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45974.06844560185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45974.06844560185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45974.06844560185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45974.06844560185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45974.06844560185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45974.06844560185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45974.06844560185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45974.06844560185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45974.06844560185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45974.06844560185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45974.06844560185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45974.06844560185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45974.06844560185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45974.06844560185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45974.06844560185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45974.06844560185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45974.06844560185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45974.06844560185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45974.06844560185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45974.06844560185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45974.06844560185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45974.06844560185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45974.06844560185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45974.06844560185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45974.06844560185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45974.06844560185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45974.06844560185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45974.06844560185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45974.06844560185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45974.06844560185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45974.06844560185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45974.06844560185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45974.06844560185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45974.06844560185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45974.06844560185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45974.06844560185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45974.06844560185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45974.06844560185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45974.06844560185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45974.06844560185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45974.06844560185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45974.06844560185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45974.06844560185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45974.06844560185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45974.06844560185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45974.06844560185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45974.06844560185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45974.06844560185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45974.06844560185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45974.06844560185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45974.06844560185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45974.06844560185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45974.06844560185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45974.06844560185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45974.06844560185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45974.06844560185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45974.06844560185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45974.06844560185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45974.06844560185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45974.06844560185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45974.06844560185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45974.06844560185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45974.06844560185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45974.06844560185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45974.06844560185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45974.06844560185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45974.06844560185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45974.06844560185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45974.06844560185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45974.06844560185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45974.06844560185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45974.06844560185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45974.06844560185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45974.06844560185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45974.06844560185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45974.06844560185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45974.06844560185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45974.06844560185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45974.06844560185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45974.06844560185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45974.06844560185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45974.06844560185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45974.06844560185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45974.06844560185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45974.06844560185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45974.06844560185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45974.06844560185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45974.06844560185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45974.06844560185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45974.06844560185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45974.06844560185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45974.06844560185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45974.06844560185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45974.06844560185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45974.06844560185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45974.06844560185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45974.06844560185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45974.06844560185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45974.06844560185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45974.06844560185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45974.06844560185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45974.06844560185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45974.06844560185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45974.06844560185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45974.06844560185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45974.06844560185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45974.06844560185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45974.06844560185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45974.06844560185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45974.06844560185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45974.06844560185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45974.06844560185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45974.06844560185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45974.06844560185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45974.06844560185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45974.06844560185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45974.06844560185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45974.06844560185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45974.06844560185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45974.06844560185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45974.06844560185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45974.06844560185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45974.06844560185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45974.06844560185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45974.06844560185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45974.06844560185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45974.06844560185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45974.06844560185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45974.06844560185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45974.06844560185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45974.06844560185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45974.06844560185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45974.06844560185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45974.06844560185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45974.06844560185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45974.06844560185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45974.06844560185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45974.06844560185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45974.06844560185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45974.06844560185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45974.06844560185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45974.06844560185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45974.06844560185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45974.06844560185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45974.06844560185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45974.06844560185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45974.06844560185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45974.06844560185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45974.06844560185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45974.06844560185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45974.06844560185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45974.06844560185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45974.06844560185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45974.06844560185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45974.06844560185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45974.06844560185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45974.06844560185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45974.06844560185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45974.06844560185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45974.06844560185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45974.06844560185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45974.06844560185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45974.06844560185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45974.06844560185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45974.06844560185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45974.06844560185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45974.06844560185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45974.06844560185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45974.06844560185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45974.06844560185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45974.06844560185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45974.06844560185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45974.06844560185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45974.06844560185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45974.06844560185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45974.06844560185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45974.06844560185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45974.06844560185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45974.06844560185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45974.06844560185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45974.06844560185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45974.06844560185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45974.06844560185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45974.06844560185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45974.06844560185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45974.06844560185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45974.06844560185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45974.06844560185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45974.06844560185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45974.06844560185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45974.06844560185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45974.06844560185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45974.06844560185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45974.06844560185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45974.06844560185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45974.06844560185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45974.06844560185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45974.06844560185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45974.06844560185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45974.06844560185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45974.06844560185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45974.06844560185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45974.06844560185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45974.06844560185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45974.06844560185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45974.06844560185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45974.06844560185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45974.06844560185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45974.06844560185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45974.06844560185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45974.06844560185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45974.06844560185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45974.06844560185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45974.06844560185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45974.06844560185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45974.06844560185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45974.06844560185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45974.06844560185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45974.06844560185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45974.06844560185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45974.06844560185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45974.06844560185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45974.06844560185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45974.06844560185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45974.06844560185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45974.06844560185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45974.06844560185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45974.06844560185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45974.06844560185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45974.06844560185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45974.06844560185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45974.06844560185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45974.06844560185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45974.06844560185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45974.06844560185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45974.06844560185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45974.06844560185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45974.06844560185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45974.06844560185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45974.06844560185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45974.06844560185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45974.06844560185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45974.06844560185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45974.06844560185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45974.06844560185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45974.06844560185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45974.06844560185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45974.06844560185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45974.06844560185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45974.06844560185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45974.06844560185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45974.06844560185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45974.06844560185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45974.06844560185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45974.06844560185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45974.06844560185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45974.06844560185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45974.06844560185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45974.06844560185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45974.06844560185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45974.06844560185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45974.06844560185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45974.06844560185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45974.06844560185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45974.06844560185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45974.06844560185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45974.06844560185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45974.06844560185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45974.06844560185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45974.06844560185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45974.06844560185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45974.06844560185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45974.06844560185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45974.06844560185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45974.06844560185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45974.06844560185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45974.06844560185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45974.06844560185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45974.06844560185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45974.06844560185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45974.06844560185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45974.06844560185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45974.06844560185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45974.06844560185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45974.06844560185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45974.06844560185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45974.06844560185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45974.06844560185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45974.06844560185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45974.06844560185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45974.06844560185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45974.06844560185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45974.06844560185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45974.06844560185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45974.06844560185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45974.06844560185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45974.06844560185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45974.06844560185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45974.06844560185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45974.06844560185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45974.06844560185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45974.06844560185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45974.06844560185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45974.06844560185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45974.06844560185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45974.06844560185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45974.06844560185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45974.06844560185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45974.06844560185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45974.06844560185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45974.06844560185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45974.06844560185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45974.06844560185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45974.06844560185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45974.06844560185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45974.06844560185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45974.06844560185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45974.06844560185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45974.06844560185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45974.06844560185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45974.06844560185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45974.06844560185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45974.06844560185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45974.06844560185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45974.06844560185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45974.06844560185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45974.06844560185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45974.06844560185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45974.06844560185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45974.06844560185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45974.06844560185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45974.06844560185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45974.06844560185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45974.06844560185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45974.06844560185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45974.06844560185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45974.06844560185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45974.06844560185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45974.06844560185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45974.06844560185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45974.06844560185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45974.06844560185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45974.06844560185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45974.06844560185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45974.06844560185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45974.06844560185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45974.06844560185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45974.06844560185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45974.06844560185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45974.06844560185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45974.06844560185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45974.06844560185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45974.06844560185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45974.06844560185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45974.06844560185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45974.06844560185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45974.06844560185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45974.06844560185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45974.06844560185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45974.06844560185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45974.06844560185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45974.06844560185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45974.06844560185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45974.06844560185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45974.06844560185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45974.06844560185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45974.06844560185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45974.06844560185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45974.06844560185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45974.06844560185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45974.06844560185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45974.06844560185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45974.06844560185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45974.06844560185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45974.06844560185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45974.06844560185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45974.06844560185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45974.06844560185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45974.06844560185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45974.06844560185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45974.06844560185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45974.06844560185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45974.06844560185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45974.06844560185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45974.06844560185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45974.06844560185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45974.06844560185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45974.06844560185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45974.06844560185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45974.06844560185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45974.06844560185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45974.06844560185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45974.06844560185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45974.06844560185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45974.06844560185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45974.06844560185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45974.06844560185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45974.06844560185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45974.06844560185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45974.06844560185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45974.06844560185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45974.06844560185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45974.06844560185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45974.06844560185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45974.06844560185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45974.06844560185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45974.06844560185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45974.06844560185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45974.06844560185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45974.06844560185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45974.06844560185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45974.06844560185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45974.06844560185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45974.06844560185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45974.06844560185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45974.06844560185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45974.06844560185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45974.06844560185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45974.06844560185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45974.06844560185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45974.06844560185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45974.06844560185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45974.06844560185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45974.06844560185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45974.06844560185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45974.06844560185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45974.06844560185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45974.06844560185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45974.06844560185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45974.06844560185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45974.06844560185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45974.06844560185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45974.06844560185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45974.06844560185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45974.06844560185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45974.06844560185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45974.06844560185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45974.06844560185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45974.06844560185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45974.06844560185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45974.06844560185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45974.06844560185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45974.06844560185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45974.06844560185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45974.06844560185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45974.06844560185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45974.06844560185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45974.06844560185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45974.06844560185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45974.06844560185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45974.06844560185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45974.06844560185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45974.06844560185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45974.06844560185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45974.06844560185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45974.06844560185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45974.06844560185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45974.06844560185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45974.06844560185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45974.06844560185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45974.06844560185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45974.06844560185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45974.06844560185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45974.06844560185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45974.06844560185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45974.06844560185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45974.06844560185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45974.06844560185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45974.06844560185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45974.06844560185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45974.06844560185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45974.06844560185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45974.06844560185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45974.06844560185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45974.06844560185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45974.06844560185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45974.06844560185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45974.06844560185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45974.06844560185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45974.06844560185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45974.06844560185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45974.06844560185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45974.06844560185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45974.06844560185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45974.06844560185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45974.06844560185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45974.06844560185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45974.06844560185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45974.06844560185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45974.06844560185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45974.06844560185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45974.06844560185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45974.06844560185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45974.06844560185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45974.06844560185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45974.06844560185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45974.06844560185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45974.06844560185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45974.06844560185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45974.06844560185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45974.06844560185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45974.06844560185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45974.06844560185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45974.06844560185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45974.06844560185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45974.06844560185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45974.06844560185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45974.06844560185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45974.06844560185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45974.06844560185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45974.06844560185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45974.06844560185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45974.06844560185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45974.06844560185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45974.06844560185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45974.06844560185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45974.06844560185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45974.06844560185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45974.06844560185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45974.06844560185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45974.06844560185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45974.06844560185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45974.06844560185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45974.06844560185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45974.06844560185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45974.06844560185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45974.06844560185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45974.06844560185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45974.06844560185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45974.06844560185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45974.06844560185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45974.06844560185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45974.06844560185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45974.06844560185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45974.06844560185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45974.06844560185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45974.06844560185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45974.06844560185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45974.06844560185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45974.06844560185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45974.06844560185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45974.06844560185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45974.06844560185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45974.06844560185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45974.06844560185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45974.06844560185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45974.06844560185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45974.06844560185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45974.06844560185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45974.06844560185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45974.06844560185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45974.06844560185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45974.06844560185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45974.06844560185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45974.06844560185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45974.06844560185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45974.06844560185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45974.06844560185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45974.06844560185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45974.06844560185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45974.06844560185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45974.06844560185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45974.06844560185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45974.06844560185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45974.06844560185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45974.06844560185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45974.06844560185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45974.06844560185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45974.06844560185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45974.06844560185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45974.06844560185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45974.06844560185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45974.06844560185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45974.06844560185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45974.06844560185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45974.06844560185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45974.06844560185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45974.06844560185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45974.06844560185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45974.06844560185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45974.06844560185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45974.06844560185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45974.06844560185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45974.06844560185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45974.06844560185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45974.06844560185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45974.06844560185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45974.06844560185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45974.06844560185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45974.06844560185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45974.06844560185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45974.06844560185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45974.06844560185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45974.06844560185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45974.06844560185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45974.06844560185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45974.06844560185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45974.06844560185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45974.06844560185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45974.06844560185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45974.06844560185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45974.06844560185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45974.06844560185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45974.06844560185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45974.06844560185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45974.06844560185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45974.06844560185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45974.06844560185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45974.06844560185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45974.06844560185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45974.06844560185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45974.06844560185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45974.06844560185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45974.06844560185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45974.06844560185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45974.06844560185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45974.06844560185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45974.06844560185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45974.06844560185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45974.06844560185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45974.06844560185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45974.06844560185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45974.06844560185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45974.06844560185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45974.06844560185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45974.06844560185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45974.06844560185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45974.06844560185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45974.06844560185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45974.06844560185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45974.06844560185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45974.06844560185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45974.06844560185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45974.06844560185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45974.06844560185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45974.06844560185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45974.06844560185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45974.06844560185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45974.06844560185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45974.06844560185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45974.06844560185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45974.06844560185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45974.06844560185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45974.06844560185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45974.06844560185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45974.06844560185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45974.06844560185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45974.06844560185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45974.06844560185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45974.06844560185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45974.06844560185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45974.06844560185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45974.06844560185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45974.06844560185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45974.06844560185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45974.06844560185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45974.06844560185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45974.06844560185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45974.06844560185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45974.06844560185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45974.06844560185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45974.06844560185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45974.06844560185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45974.06844560185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45974.06844560185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45974.06844560185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45974.06844560185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45974.06844560185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45974.06844560185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45974.06844560185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45974.06844560185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45974.06844560185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45974.06844560185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45974.06844560185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45974.06844560185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45974.06844560185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45974.06844560185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45974.06844560185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45974.06844560185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45974.06844560185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45974.06844560185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45974.06844560185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45974.06844560185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45974.06844560185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45974.06844560185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45974.06844560185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45974.06844560185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45974.06844560185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45974.06844560185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45974.06844560185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45974.06844560185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45974.06844560185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45974.06844560185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45974.06844560185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45974.06844560185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45974.06844560185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45974.06844560185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45974.06844560185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45974.06844560185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45974.06844560185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45974.06844560185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45974.06844560185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45974.06844560185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45974.06844560185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45974.06844560185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45974.06844560185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45974.06844560185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45974.06844560185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45974.06844560185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45974.06844560185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45974.06844560185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45974.06844560185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45974.06844560185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45974.06844560185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45974.06844560185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45974.06844560185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45974.06844560185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45974.06844560185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45974.06844560185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45974.06844560185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45974.06844560185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45974.06844560185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45974.06844560185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45974.06844560185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45974.06844560185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45974.06844560185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45974.06844560185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45974.06844560185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45974.06844560185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45974.06844560185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45974.06844560185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45974.06844560185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45974.06844560185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45974.06844560185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45974.06844560185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45974.06844560185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45974.06844560185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45974.06844560185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45974.06844560185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45974.06844560185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45974.06844560185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45974.06844560185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45974.06844560185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45974.06844560185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45974.06844560185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45974.06844560185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45974.06844560185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45974.06844560185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45974.06844560185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45974.06844560185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45974.06844560185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45974.06844560185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45974.06844560185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45974.06844560185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45974.06844560185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45974.06844560185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45974.06844560185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45974.06844560185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45974.06844560185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45974.06844560185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45974.06844560185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45974.06844560185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45974.06844560185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45974.06844560185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45974.06844560185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45974.06844560185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45974.06844560185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45974.06844560185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45974.06844560185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45974.06844560185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45974.06844560185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45974.06844560185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45974.06844560185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45974.06844560185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45974.06844560185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45974.06844560185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45974.06844560185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45974.06844560185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45974.06844560185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45974.06844560185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45974.06844560185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45974.06844560185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45974.06844560185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45974.06844560185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45974.06844560185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45974.06844560185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45974.06844560185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45974.06844560185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45974.06844560185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45974.06844560185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45974.06844560185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45974.06844560185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45974.06844560185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45974.06844560185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45974.06844560185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45974.06844560185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45974.06844560185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45974.06844560185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45974.06844560185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45974.06844560185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45974.06844560185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45974.06844560185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45974.06844560185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45974.06844560185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45974.06844560185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45974.06844560185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45974.06844560185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45974.06844560185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45974.06844560185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45974.06844560185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45974.06844560185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45974.06844560185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45974.06844560185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45974.06844560185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45974.06844560185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45974.06844560185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45974.06844560185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45974.06844560185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45974.06844560185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45974.06844560185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45974.06844560185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45974.06844560185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45974.06844560185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45974.06844560185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45974.06844560185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45974.06844560185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45974.06844560185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45974.06844560185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45974.06844560185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45974.06844560185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45974.06844560185</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9"/>
  <sheetViews>
    <sheetView workbookViewId="0">
      <selection activeCell="D4" sqref="D4:D9"/>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270.58772800925362</v>
      </c>
      <c r="H2" s="96">
        <v>45703.474768518521</v>
      </c>
      <c r="I2" s="96" t="str">
        <f>IFERROR(VLOOKUP(D2,DB!A:F,6,0),"")</f>
        <v>SCECO</v>
      </c>
      <c r="J2" s="96" t="str">
        <f>IFERROR(VLOOKUP(D2,DB!A:G,7,0),"")</f>
        <v>Dead</v>
      </c>
      <c r="K2" s="98" t="s">
        <v>39106</v>
      </c>
      <c r="L2" s="92" t="str">
        <f>IFERROR(VLOOKUP(D2,DB!A:I,9,0),"")</f>
        <v>Latis</v>
      </c>
    </row>
    <row r="3" spans="1:16" ht="15" customHeight="1">
      <c r="A3" s="135" t="s">
        <v>39107</v>
      </c>
      <c r="B3" s="135" t="str">
        <f>IFERROR(VLOOKUP(D3,DB!A:K,11,0),"")</f>
        <v>R4</v>
      </c>
      <c r="C3" s="94">
        <v>2</v>
      </c>
      <c r="D3" s="92" t="s">
        <v>28455</v>
      </c>
      <c r="E3" s="95" t="s">
        <v>39021</v>
      </c>
      <c r="F3" s="96">
        <v>45974.025694444441</v>
      </c>
      <c r="G3" s="97">
        <f ca="1">IFERROR(NOW()-F3,"")</f>
        <v>4.275115740892943E-2</v>
      </c>
      <c r="H3" s="96">
        <v>45974.008437500001</v>
      </c>
      <c r="I3" s="135" t="str">
        <f>IFERROR(VLOOKUP(D3,DB!A:F,6,0),"")</f>
        <v>SCECO+STB</v>
      </c>
      <c r="J3" s="135" t="str">
        <f>IFERROR(VLOOKUP(D3,DB!A:G,7,0),"")</f>
        <v>Good</v>
      </c>
      <c r="K3" s="98" t="s">
        <v>39108</v>
      </c>
      <c r="L3" s="92" t="str">
        <f>IFERROR(VLOOKUP(D3,DB!A:I,9,0),"")</f>
        <v>Latis</v>
      </c>
    </row>
    <row r="4" spans="1:16" ht="15" customHeight="1">
      <c r="A4" s="135"/>
      <c r="B4" s="135" t="str">
        <f>IFERROR(VLOOKUP(D4,DB!A:K,11,0),"")</f>
        <v/>
      </c>
      <c r="C4" s="94"/>
      <c r="D4" s="92"/>
      <c r="E4" s="95"/>
      <c r="F4" s="96"/>
      <c r="G4" s="97">
        <f ca="1">IFERROR(NOW()-F4,"")</f>
        <v>45974.06844560185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45974.06844560185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45974.06844560185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45974.06844560185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45974.06844560185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45974.06844560185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45974.06844560185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45974.06844560185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45974.06844560185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45974.06844560185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45974.06844560185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45974.06844560185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45974.06844560185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45974.06844560185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45974.06844560185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45974.06844560185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45974.06844560185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45974.06844560185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45974.06844560185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45974.06844560185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45974.06844560185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45974.06844560185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45974.06844560185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45974.06844560185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45974.06844560185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45974.06844560185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45974.06844560185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45974.06844560185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45974.06844560185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45974.06844560185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45974.06844560185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45974.06844560185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45974.06844560185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45974.06844560185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45974.06844560185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45974.06844560185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45974.06844560185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45974.06844560185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45974.06844560185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45974.06844560185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45974.06844560185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45974.06844560185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45974.06844560185</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45974.06844560185</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45974.06844560185</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45974.06844560185</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45974.06844560185</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45974.06844560185</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45974.06844560185</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45974.06844560185</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45974.06844560185</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45974.06844560185</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45974.06844560185</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45974.06844560185</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45974.06844560185</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45974.06844560185</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45974.06844560185</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45974.06844560185</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45974.06844560185</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45974.06844560185</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45974.06844560185</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ca="1">IFERROR(NOW()-F65,"")</f>
        <v>45974.06844560185</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ca="1">IFERROR(NOW()-F66,"")</f>
        <v>45974.06844560185</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ca="1">IFERROR(NOW()-F67,"")</f>
        <v>45974.06844560185</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ca="1">IFERROR(NOW()-F68,"")</f>
        <v>45974.06844560185</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ca="1">IFERROR(NOW()-F69,"")</f>
        <v>45974.06844560185</v>
      </c>
      <c r="H69" s="96"/>
      <c r="I69" s="135" t="str">
        <f>IFERROR(VLOOKUP(D69,DB!A:F,6,0),"")</f>
        <v/>
      </c>
      <c r="J69" s="135" t="str">
        <f>IFERROR(VLOOKUP(D69,DB!A:G,7,0),"")</f>
        <v/>
      </c>
      <c r="K69" s="98"/>
      <c r="L69" s="92" t="str">
        <f>IFERROR(VLOOKUP(D69,DB!A:I,9,0),"")</f>
        <v/>
      </c>
    </row>
  </sheetData>
  <dataValidations count="2">
    <dataValidation allowBlank="1" showInputMessage="1" showErrorMessage="1" sqref="E1" xr:uid="{A4F81451-56CC-4543-9497-104C4E44EE4B}"/>
    <dataValidation type="list" allowBlank="1" showInputMessage="1" showErrorMessage="1" sqref="E2:E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6"/>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82.236385416661506</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47.87956828703318</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15" ca="1" si="1">IFERROR(NOW()-F4,"")</f>
        <v>25.407334490737412</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4"/>
      <c r="G6" s="126">
        <f t="shared" ca="1" si="1"/>
        <v>45974.06844560185</v>
      </c>
      <c r="H6" s="125"/>
      <c r="I6" s="124" t="str">
        <f>IFERROR(VLOOKUP(D6,DB!A:F,6,0),"")</f>
        <v/>
      </c>
      <c r="J6" s="124" t="str">
        <f>IFERROR(VLOOKUP(D6,DB!A:G,7,0),"")</f>
        <v/>
      </c>
      <c r="K6" s="124"/>
      <c r="L6" s="124" t="str">
        <f>IFERROR(VLOOKUP(D6,DB!A:I,9,0),"")</f>
        <v/>
      </c>
    </row>
    <row r="7" spans="1:13">
      <c r="A7" s="124"/>
      <c r="B7" s="124" t="str">
        <f>IFERROR(VLOOKUP(#REF!,DB!A:K,11,0),"")</f>
        <v/>
      </c>
      <c r="C7" s="124"/>
      <c r="D7" s="124"/>
      <c r="E7" s="124"/>
      <c r="F7" s="124"/>
      <c r="G7" s="126">
        <f t="shared" ca="1" si="1"/>
        <v>45974.06844560185</v>
      </c>
      <c r="H7" s="125"/>
      <c r="I7" s="124" t="str">
        <f>IFERROR(VLOOKUP(#REF!,DB!A:F,6,0),"")</f>
        <v/>
      </c>
      <c r="J7" s="124" t="str">
        <f>IFERROR(VLOOKUP(#REF!,DB!A:G,7,0),"")</f>
        <v/>
      </c>
      <c r="K7" s="124"/>
      <c r="L7" s="124" t="str">
        <f>IFERROR(VLOOKUP(#REF!,DB!A:I,9,0),"")</f>
        <v/>
      </c>
    </row>
    <row r="8" spans="1:13">
      <c r="A8" s="124"/>
      <c r="B8" s="124" t="str">
        <f>IFERROR(VLOOKUP(D8,DB!A:K,11,0),"")</f>
        <v/>
      </c>
      <c r="C8" s="124"/>
      <c r="D8" s="124"/>
      <c r="E8" s="124"/>
      <c r="F8" s="124"/>
      <c r="G8" s="126">
        <f t="shared" ca="1" si="1"/>
        <v>45974.06844560185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45974.06844560185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45974.06844560185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45974.06844560185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45974.06844560185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45974.06844560185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4"/>
      <c r="G14" s="126">
        <f t="shared" ca="1" si="1"/>
        <v>45974.06844560185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45974.06844560185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ref="G16:G79" ca="1" si="2">IFERROR(NOW()-F16,"")</f>
        <v>45974.06844560185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45974.06844560185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45974.06844560185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45974.06844560185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45974.06844560185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45974.06844560185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45974.06844560185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45974.06844560185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45974.06844560185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45974.06844560185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45974.06844560185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45974.06844560185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45974.06844560185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45974.06844560185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45974.06844560185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45974.06844560185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45974.06844560185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45974.06844560185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45974.06844560185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45974.06844560185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45974.06844560185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45974.06844560185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45974.06844560185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45974.06844560185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45974.06844560185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45974.06844560185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45974.06844560185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45974.06844560185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45974.06844560185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45974.06844560185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45974.06844560185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45974.06844560185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45974.06844560185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45974.06844560185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45974.06844560185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45974.06844560185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45974.06844560185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45974.06844560185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45974.06844560185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45974.06844560185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45974.06844560185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45974.06844560185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45974.06844560185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45974.06844560185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45974.06844560185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45974.06844560185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45974.06844560185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45974.06844560185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45974.06844560185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45974.06844560185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45974.06844560185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45974.06844560185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45974.06844560185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45974.06844560185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45974.06844560185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45974.06844560185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45974.06844560185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45974.06844560185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45974.06844560185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45974.06844560185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45974.06844560185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45974.06844560185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45974.06844560185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45974.06844560185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ref="G80:G143" ca="1" si="3">IFERROR(NOW()-F80,"")</f>
        <v>45974.06844560185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45974.06844560185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45974.06844560185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45974.06844560185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45974.06844560185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45974.06844560185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45974.06844560185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45974.06844560185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45974.06844560185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45974.06844560185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45974.06844560185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45974.06844560185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45974.06844560185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45974.06844560185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45974.06844560185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45974.06844560185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45974.06844560185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45974.06844560185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45974.06844560185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45974.06844560185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45974.06844560185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45974.06844560185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45974.06844560185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45974.06844560185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45974.06844560185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45974.06844560185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45974.06844560185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45974.06844560185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45974.06844560185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45974.06844560185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45974.06844560185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45974.06844560185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45974.06844560185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45974.06844560185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45974.06844560185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45974.06844560185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45974.06844560185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45974.06844560185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45974.06844560185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45974.06844560185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45974.06844560185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45974.06844560185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45974.06844560185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45974.06844560185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45974.06844560185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45974.06844560185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45974.06844560185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45974.06844560185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45974.06844560185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45974.06844560185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45974.06844560185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45974.06844560185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45974.06844560185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45974.06844560185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45974.06844560185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45974.06844560185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45974.06844560185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45974.06844560185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45974.06844560185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45974.06844560185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45974.06844560185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45974.06844560185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45974.06844560185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45974.06844560185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ref="G144:G207" ca="1" si="4">IFERROR(NOW()-F144,"")</f>
        <v>45974.06844560185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45974.06844560185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45974.06844560185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45974.06844560185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45974.06844560185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45974.06844560185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45974.06844560185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45974.06844560185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45974.06844560185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45974.06844560185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45974.06844560185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45974.06844560185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45974.06844560185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45974.06844560185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45974.06844560185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45974.06844560185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45974.06844560185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45974.06844560185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45974.06844560185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45974.06844560185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45974.06844560185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45974.06844560185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45974.06844560185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45974.06844560185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45974.06844560185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45974.06844560185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45974.06844560185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45974.06844560185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45974.06844560185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45974.06844560185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45974.06844560185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45974.06844560185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45974.06844560185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45974.06844560185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45974.06844560185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45974.06844560185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45974.06844560185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45974.06844560185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45974.06844560185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45974.06844560185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45974.06844560185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45974.06844560185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45974.06844560185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45974.06844560185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45974.06844560185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45974.06844560185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45974.06844560185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45974.06844560185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45974.06844560185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45974.06844560185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45974.06844560185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45974.06844560185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45974.06844560185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45974.06844560185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45974.06844560185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45974.06844560185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45974.06844560185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45974.06844560185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45974.06844560185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45974.06844560185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45974.06844560185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45974.06844560185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45974.06844560185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45974.06844560185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ref="G208:G271" ca="1" si="5">IFERROR(NOW()-F208,"")</f>
        <v>45974.06844560185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45974.06844560185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45974.06844560185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45974.06844560185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45974.06844560185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45974.06844560185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45974.06844560185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45974.06844560185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45974.06844560185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45974.06844560185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45974.06844560185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45974.06844560185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45974.06844560185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45974.06844560185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45974.06844560185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45974.06844560185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45974.06844560185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45974.06844560185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45974.06844560185</v>
      </c>
      <c r="H226" s="124"/>
      <c r="I226" s="124" t="str">
        <f>IFERROR(VLOOKUP(D226,DB!A:F,6,0),"")</f>
        <v/>
      </c>
      <c r="J226" s="124" t="str">
        <f>IFERROR(VLOOKUP(D226,DB!A:G,7,0),"")</f>
        <v/>
      </c>
      <c r="K226" s="124"/>
      <c r="L226" s="124" t="str">
        <f>IFERROR(VLOOKUP(D226,DB!A:I,9,0),"")</f>
        <v/>
      </c>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sheetData>
  <dataValidations count="2">
    <dataValidation allowBlank="1" showInputMessage="1" showErrorMessage="1" sqref="E1" xr:uid="{920C6338-E771-4DAE-8C89-92A9093EA4DE}"/>
    <dataValidation type="list" allowBlank="1" showInputMessage="1" showErrorMessage="1" sqref="E2:E22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6"/>
  <sheetViews>
    <sheetView workbookViewId="0">
      <selection activeCell="A3" sqref="A3:XFD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39117</v>
      </c>
      <c r="B2" s="141" t="str">
        <f>IFERROR(VLOOKUP(D2,DB!A:K,11,0),"")</f>
        <v>R6</v>
      </c>
      <c r="C2" s="142">
        <v>1</v>
      </c>
      <c r="D2" s="141" t="s">
        <v>30913</v>
      </c>
      <c r="E2" s="124" t="s">
        <v>39021</v>
      </c>
      <c r="F2" s="151">
        <v>45973.331250000003</v>
      </c>
      <c r="G2" s="105">
        <f t="shared" ref="G2:G48" ca="1" si="0">IFERROR(NOW()-F2,"-")</f>
        <v>0.73719560184690636</v>
      </c>
      <c r="H2" s="143">
        <v>45973.190428240741</v>
      </c>
      <c r="I2" s="141" t="str">
        <f>IFERROR(VLOOKUP(D2,DB!A:F,6,0),"")</f>
        <v>SCECO</v>
      </c>
      <c r="J2" s="141" t="str">
        <f>IFERROR(VLOOKUP(D2,DB!A:G,7,0),"")</f>
        <v>Good</v>
      </c>
      <c r="K2" s="144" t="s">
        <v>39118</v>
      </c>
      <c r="L2" s="145" t="str">
        <f>IFERROR(VLOOKUP(D2,DB!A:I,9,0),"")</f>
        <v>Latis</v>
      </c>
    </row>
    <row r="3" spans="1:16382" ht="31.5" customHeight="1">
      <c r="A3" s="140"/>
      <c r="B3" s="141" t="str">
        <f>IFERROR(VLOOKUP(D3,DB!A:K,11,0),"")</f>
        <v/>
      </c>
      <c r="C3" s="142"/>
      <c r="D3" s="141"/>
      <c r="E3" s="124"/>
      <c r="F3" s="143"/>
      <c r="G3" s="105">
        <f t="shared" ca="1" si="0"/>
        <v>45974.06844560185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45974.06844560185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45974.06844560185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45974.06844560185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45974.06844560185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45974.06844560185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45974.06844560185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45974.06844560185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45974.06844560185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45974.06844560185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45974.06844560185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45974.06844560185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45974.06844560185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45974.06844560185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45974.06844560185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45974.06844560185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45974.06844560185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45974.06844560185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45974.06844560185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45974.06844560185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45974.06844560185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45974.06844560185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45974.06844560185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45974.06844560185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45974.06844560185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45974.06844560185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45974.06844560185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45974.06844560185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45974.06844560185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45974.06844560185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45974.06844560185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45974.06844560185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45974.06844560185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45974.06844560185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45974.06844560185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45974.06844560185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45974.06844560185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45974.06844560185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45974.06844560185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45974.06844560185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45974.06844560185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45974.06844560185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45974.06844560185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45974.06844560185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45974.06844560185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45974.06844560185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ref="G49:G112" ca="1" si="1">IFERROR(NOW()-F49,"-")</f>
        <v>45974.06844560185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45974.06844560185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45974.06844560185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45974.06844560185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45974.06844560185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45974.06844560185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45974.06844560185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45974.06844560185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45974.06844560185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45974.06844560185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45974.06844560185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45974.06844560185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45974.06844560185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45974.06844560185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45974.06844560185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45974.06844560185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45974.06844560185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45974.06844560185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45974.06844560185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45974.06844560185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45974.06844560185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45974.06844560185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45974.06844560185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45974.06844560185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45974.06844560185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45974.06844560185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45974.06844560185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45974.06844560185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45974.06844560185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45974.06844560185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45974.06844560185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45974.06844560185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45974.06844560185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45974.06844560185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45974.06844560185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45974.06844560185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45974.06844560185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45974.06844560185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45974.06844560185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45974.06844560185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45974.06844560185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45974.06844560185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45974.06844560185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45974.06844560185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45974.06844560185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45974.06844560185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45974.06844560185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45974.06844560185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45974.06844560185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45974.06844560185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45974.06844560185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45974.06844560185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45974.06844560185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45974.06844560185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45974.06844560185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45974.06844560185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45974.06844560185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45974.06844560185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45974.06844560185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45974.06844560185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45974.06844560185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45974.06844560185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45974.06844560185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45974.06844560185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ref="G113:G146" ca="1" si="2">IFERROR(NOW()-F113,"-")</f>
        <v>45974.06844560185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45974.06844560185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45974.06844560185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45974.06844560185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45974.06844560185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45974.06844560185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45974.06844560185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45974.06844560185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45974.06844560185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45974.06844560185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45974.06844560185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45974.06844560185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45974.06844560185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45974.06844560185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45974.06844560185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45974.06844560185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45974.06844560185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45974.06844560185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45974.06844560185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45974.06844560185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45974.06844560185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45974.06844560185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45974.06844560185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45974.06844560185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45974.06844560185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45974.06844560185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45974.06844560185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45974.06844560185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45974.06844560185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45974.06844560185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45974.06844560185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45974.06844560185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45974.06844560185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45974.06844560185</v>
      </c>
      <c r="H146" s="143"/>
      <c r="I146" s="141" t="str">
        <f>IFERROR(VLOOKUP(D146,DB!A:F,6,0),"")</f>
        <v/>
      </c>
      <c r="J146" s="141" t="str">
        <f>IFERROR(VLOOKUP(D146,DB!A:G,7,0),"")</f>
        <v/>
      </c>
      <c r="K146" s="144"/>
      <c r="L146" s="145" t="str">
        <f>IFERROR(VLOOKUP(D146,DB!A:I,9,0),"")</f>
        <v/>
      </c>
    </row>
  </sheetData>
  <dataValidations count="2">
    <dataValidation allowBlank="1" showInputMessage="1" showErrorMessage="1" sqref="E1" xr:uid="{9E1BC488-8814-4F8A-8DBE-742B3278AB71}"/>
    <dataValidation type="list" allowBlank="1" showInputMessage="1" showErrorMessage="1" sqref="E2:E1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2025-11-12T22:40:19Z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