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20" documentId="13_ncr:1_{F6CB121F-512D-4AA6-A0C1-0FB36C537598}" xr6:coauthVersionLast="47" xr6:coauthVersionMax="47" xr10:uidLastSave="{DE52469B-6592-4F7F-B108-71C0E30E9C4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<sst xmlns="http://schemas.openxmlformats.org/spreadsheetml/2006/main" count="179035" uniqueCount="39109">
  <si>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</si>
  <si>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</si>
  <si>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</si>
  <si>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</si>
  <si>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</si>
  <si>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</si>
  <si>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</si>
  <si>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</si>
  <si>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</si>
  <si>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</si>
  <si>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</si>
  <si>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</si>
  <si>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</si>
  <si>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</si>
  <si>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</si>
  <si>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</si>
  <si>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</si>
  <si>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</si>
  <si>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</si>
  <si>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</si>
  <si>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</si>
  <si>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</si>
  <si>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</si>
  <si>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</si>
  <si>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</si>
  <si>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</si>
  <si>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</si>
  <si>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</si>
  <si>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</si>
  <si>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</si>
  <si>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</si>
  <si>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</si>
  <si>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</si>
  <si>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</si>
  <si>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</si>
  <si>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</si>
  <si>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</si>
  <si>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</si>
  <si>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</si>
  <si>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</si>
  <si>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</si>
  <si>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</si>
  <si>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</si>
  <si>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</si>
  <si>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</si>
  <si>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</si>
  <si>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</si>
  <si>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</si>
  <si>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</si>
  <si>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</si>
  <si>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</si>
  <si>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</si>
  <si>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</si>
  <si>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</si>
  <si>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</si>
  <si>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</si>
  <si>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</si>
  <si>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</si>
  <si>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</si>
  <si>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</si>
  <si>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</si>
  <si>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</si>
  <si>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</si>
  <si>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</si>
  <si>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</si>
  <si>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</si>
  <si>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</si>
  <si>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</si>
  <si>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</si>
  <si>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</si>
  <si>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</si>
  <si>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</si>
  <si>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</si>
  <si>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</si>
  <si>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</si>
  <si>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</si>
  <si>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</si>
  <si>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</si>
  <si>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</si>
  <si>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</si>
  <si>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</si>
  <si>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</si>
  <si>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</si>
  <si>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</si>
  <si>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</si>
  <si>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</si>
  <si>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</si>
  <si>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</si>
  <si>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</si>
  <si>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</si>
  <si>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</si>
  <si>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</si>
  <si>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</si>
  <si>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</si>
  <si>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</si>
  <si>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</si>
  <si>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</si>
  <si>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</si>
  <si>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</si>
  <si>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</si>
  <si>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</si>
  <si>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</si>
  <si>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</si>
  <si>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</si>
  <si>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</si>
  <si>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</si>
  <si>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</si>
  <si>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</si>
  <si>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</si>
  <si>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</si>
  <si>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</si>
  <si>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</si>
  <si>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</si>
  <si>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</si>
  <si>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</si>
  <si>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</si>
  <si>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</si>
  <si>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</si>
  <si>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</si>
  <si>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</si>
  <si>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</si>
  <si>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</si>
  <si>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</si>
  <si>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</si>
  <si>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</si>
  <si>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</si>
  <si>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</si>
  <si>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</si>
  <si>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</si>
  <si>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</si>
  <si>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</si>
  <si>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</si>
  <si>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</si>
  <si>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</si>
  <si>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</si>
  <si>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</si>
  <si>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</si>
  <si>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</si>
  <si>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</si>
  <si>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</si>
  <si>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</si>
  <si>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</si>
  <si>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</si>
  <si>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</si>
  <si>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</si>
  <si>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</si>
  <si>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</si>
  <si>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</si>
  <si>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</si>
  <si>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</si>
  <si>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</si>
  <si>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</si>
  <si>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</si>
  <si>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</si>
  <si>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</si>
  <si>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</si>
  <si>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</si>
  <si>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</si>
  <si>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</si>
  <si>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</si>
  <si>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</si>
  <si>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</si>
  <si>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</si>
  <si>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</si>
  <si>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</si>
  <si>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</si>
  <si>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</si>
  <si>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</si>
  <si>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</si>
  <si>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</si>
  <si>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</si>
  <si>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</si>
  <si>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</si>
  <si>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</si>
  <si>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</si>
  <si>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</si>
  <si>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</si>
  <si>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</si>
  <si>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</si>
  <si>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</si>
  <si>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</si>
  <si>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</si>
  <si>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</si>
  <si>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</si>
  <si>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</si>
  <si>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</si>
  <si>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</si>
  <si>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</si>
  <si>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</si>
  <si>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</si>
  <si>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</si>
  <si>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</si>
  <si>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</si>
  <si>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</si>
  <si>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</si>
  <si>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</si>
  <si>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</si>
  <si>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</si>
  <si>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</si>
  <si>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</si>
  <si>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</si>
  <si>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</si>
  <si>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</si>
  <si>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</si>
  <si>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</si>
  <si>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</si>
  <si>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</si>
  <si>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</si>
  <si>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</si>
  <si>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</si>
  <si>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</si>
  <si>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</si>
  <si>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</si>
  <si>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</si>
  <si>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</si>
  <si>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</si>
  <si>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</si>
  <si>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</si>
  <si>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</si>
  <si>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</si>
  <si>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</si>
  <si>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</si>
  <si>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</si>
  <si>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</si>
  <si>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</si>
  <si>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</si>
  <si>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</si>
  <si>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</si>
  <si>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</si>
  <si>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</si>
  <si>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</si>
  <si>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</si>
  <si>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</si>
  <si>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</si>
  <si>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</si>
  <si>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</si>
  <si>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</si>
  <si>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</si>
  <si>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</si>
  <si>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</si>
  <si>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</si>
  <si>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</si>
  <si>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</si>
  <si>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</si>
  <si>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</si>
  <si>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</si>
  <si>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</si>
  <si>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</si>
  <si>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</si>
  <si>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</si>
  <si>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</si>
  <si>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</si>
  <si>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</si>
  <si>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</si>
  <si>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</si>
  <si>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</si>
  <si>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</si>
  <si>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</si>
  <si>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</si>
  <si>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</si>
  <si>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</si>
  <si>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</si>
  <si>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</si>
  <si>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</si>
  <si>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</si>
  <si>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</si>
  <si>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</si>
  <si>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</si>
  <si>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</si>
  <si>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</si>
  <si>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</si>
  <si>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</si>
  <si>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</si>
  <si>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</si>
  <si>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</si>
  <si>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</si>
  <si>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</si>
  <si>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</si>
  <si>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</si>
  <si>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</si>
  <si>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</si>
  <si>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</si>
  <si>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</si>
  <si>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</si>
  <si>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</si>
  <si>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</si>
  <si>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</si>
  <si>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</si>
  <si>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</si>
  <si>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</si>
  <si>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</si>
  <si>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</si>
  <si>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</si>
  <si>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</si>
  <si>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</si>
  <si>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</si>
  <si>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</si>
  <si>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</si>
  <si>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</si>
  <si>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</si>
  <si>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</si>
  <si>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</si>
  <si>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</si>
  <si>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</si>
  <si>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</si>
  <si>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</si>
  <si>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</si>
  <si>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</si>
  <si>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</si>
  <si>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</si>
  <si>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</si>
  <si>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</si>
  <si>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</si>
  <si>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</si>
  <si>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</si>
  <si>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</si>
  <si>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</si>
  <si>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</si>
  <si>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</si>
  <si>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</si>
  <si>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</si>
  <si>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</si>
  <si>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</si>
  <si>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</si>
  <si>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</si>
  <si>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</si>
  <si>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</si>
  <si>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</si>
  <si>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</si>
  <si>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</si>
  <si>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</si>
  <si>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</si>
  <si>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</si>
  <si>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</si>
  <si>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</si>
  <si>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</si>
  <si>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</si>
  <si>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</si>
  <si>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</si>
  <si>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</si>
  <si>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</si>
  <si>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</si>
  <si>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</si>
  <si>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</si>
  <si>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</si>
  <si>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</si>
  <si>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</si>
  <si>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</si>
  <si>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</si>
  <si>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</si>
  <si>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</si>
  <si>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</si>
  <si>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</si>
  <si>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</si>
  <si>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</si>
  <si>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</si>
  <si>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</si>
  <si>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</si>
  <si>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</si>
  <si>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</si>
  <si>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</si>
  <si>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</si>
  <si>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</si>
  <si>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</si>
  <si>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</si>
  <si>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</si>
  <si>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</si>
  <si>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</si>
  <si>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</si>
  <si>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</si>
  <si>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</si>
  <si>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</si>
  <si>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</si>
  <si>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</si>
  <si>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</si>
  <si>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</si>
  <si>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</si>
  <si>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</si>
  <si>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</si>
  <si>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</si>
  <si>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</si>
  <si>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</si>
  <si>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</si>
  <si>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</si>
  <si>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</si>
  <si>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</si>
  <si>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</si>
  <si>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</si>
  <si>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</si>
  <si>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</si>
  <si>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</si>
  <si>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</si>
  <si>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</si>
  <si>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</si>
  <si>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</si>
  <si>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</si>
  <si>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</si>
  <si>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</si>
  <si>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</si>
  <si>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</si>
  <si>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</si>
  <si>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</si>
  <si>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</si>
  <si>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</si>
  <si>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</si>
  <si>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</si>
  <si>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</si>
  <si>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</si>
  <si>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</si>
  <si>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</si>
  <si>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</si>
  <si>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</si>
  <si>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</si>
  <si>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</si>
  <si>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</si>
  <si>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</si>
  <si>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</si>
  <si>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</si>
  <si>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</si>
  <si>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</si>
  <si>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</si>
  <si>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</si>
  <si>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</si>
  <si>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</si>
  <si>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</si>
  <si>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</si>
  <si>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</si>
  <si>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</si>
  <si>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</si>
  <si>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</si>
  <si>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</si>
  <si>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</si>
  <si>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</si>
  <si>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</si>
  <si>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</si>
  <si>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</si>
  <si>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</si>
  <si>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</si>
  <si>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</si>
  <si>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</si>
  <si>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</si>
  <si>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</si>
  <si>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</si>
  <si>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</si>
  <si>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</si>
  <si>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</si>
  <si>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</si>
  <si>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</si>
  <si>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</si>
  <si>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</si>
  <si>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</si>
  <si>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</si>
  <si>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</si>
  <si>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</si>
  <si>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</si>
  <si>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</si>
  <si>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</si>
  <si>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</si>
  <si>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</si>
  <si>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</si>
  <si>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</si>
  <si>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</si>
  <si>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</si>
  <si>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</si>
  <si>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</si>
  <si>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</si>
  <si>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</si>
  <si>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</si>
  <si>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</si>
  <si>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</si>
  <si>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</si>
  <si>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</si>
  <si>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</si>
  <si>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</si>
  <si>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</si>
  <si>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</si>
  <si>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</si>
  <si>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</si>
  <si>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</si>
  <si>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</si>
  <si>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</si>
  <si>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</si>
  <si>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</si>
  <si>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</si>
  <si>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</si>
  <si>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</si>
  <si>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</si>
  <si>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</si>
  <si>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</si>
  <si>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</si>
  <si>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</si>
  <si>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</si>
  <si>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</si>
  <si>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</si>
  <si>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</si>
  <si>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</si>
  <si>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</si>
  <si>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</si>
  <si>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</si>
  <si>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</si>
  <si>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</si>
  <si>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</si>
  <si>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</si>
  <si>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</si>
  <si>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</si>
  <si>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</si>
  <si>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</si>
  <si>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</si>
  <si>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</si>
  <si>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</si>
  <si>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</si>
  <si>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</si>
  <si>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</si>
  <si>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</si>
  <si>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</si>
  <si>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</si>
  <si>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</si>
  <si>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</si>
  <si>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</si>
  <si>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</si>
  <si>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</si>
  <si>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</si>
  <si>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</si>
  <si>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</si>
  <si>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</si>
  <si>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</si>
  <si>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</si>
  <si>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</si>
  <si>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</si>
  <si>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</si>
  <si>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</si>
  <si>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</si>
  <si>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</si>
  <si>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</si>
  <si>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</si>
  <si>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</si>
  <si>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</si>
  <si>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</si>
  <si>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</si>
  <si>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</si>
  <si>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</si>
  <si>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</si>
  <si>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</si>
  <si>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</si>
  <si>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</si>
  <si>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</si>
  <si>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</si>
  <si>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</si>
  <si>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</si>
  <si>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</si>
  <si>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</si>
  <si>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</si>
  <si>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</si>
  <si>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</si>
  <si>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</si>
  <si>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</si>
  <si>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</si>
  <si>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</si>
  <si>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</si>
  <si>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</si>
  <si>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</si>
  <si>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</si>
  <si>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</si>
  <si>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</si>
  <si>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</si>
  <si>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</si>
  <si>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</si>
  <si>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</si>
  <si>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</si>
  <si>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</si>
  <si>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</si>
  <si>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</si>
  <si>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</si>
  <si>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</si>
  <si>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</si>
  <si>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</si>
  <si>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</si>
  <si>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</si>
  <si>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</si>
  <si>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</si>
  <si>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</si>
  <si>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</si>
  <si>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</si>
  <si>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</si>
  <si>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</si>
  <si>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</si>
  <si>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</si>
  <si>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</si>
  <si>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</si>
  <si>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</si>
  <si>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</si>
  <si>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</si>
  <si>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</si>
  <si>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</si>
  <si>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</si>
  <si>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</si>
  <si>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</si>
  <si>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</si>
  <si>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</si>
  <si>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</si>
  <si>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</si>
  <si>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</si>
  <si>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</si>
  <si>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</si>
  <si>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</si>
  <si>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</si>
  <si>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</si>
  <si>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</si>
  <si>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</si>
  <si>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</si>
  <si>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</si>
  <si>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</si>
  <si>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</si>
  <si>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</si>
  <si>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</si>
  <si>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</si>
  <si>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</si>
  <si>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</si>
  <si>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</si>
  <si>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</si>
  <si>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</si>
  <si>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</si>
  <si>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</si>
  <si>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</si>
  <si>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</si>
  <si>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</si>
  <si>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</si>
  <si>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</si>
  <si>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</si>
  <si>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</si>
  <si>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</si>
  <si>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</si>
  <si>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</si>
  <si>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</si>
  <si>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</si>
  <si>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</si>
  <si>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</si>
  <si>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</si>
  <si>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</si>
  <si>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</si>
  <si>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</si>
  <si>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</si>
  <si>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</si>
  <si>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</si>
  <si>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</si>
  <si>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</si>
  <si>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</si>
  <si>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</si>
  <si>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</si>
  <si>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</si>
  <si>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</si>
  <si>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</si>
  <si>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</si>
  <si>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</si>
  <si>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</si>
  <si>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</si>
  <si>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</si>
  <si>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</si>
  <si>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</si>
  <si>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</si>
  <si>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</si>
  <si>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</si>
  <si>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</si>
  <si>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</si>
  <si>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</si>
  <si>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</si>
  <si>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</si>
  <si>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</si>
  <si>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</si>
  <si>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</si>
  <si>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</si>
  <si>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</si>
  <si>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</si>
  <si>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</si>
  <si>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</si>
  <si>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</si>
  <si>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</si>
  <si>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</si>
  <si>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</si>
  <si>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</si>
  <si>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</si>
  <si>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</si>
  <si>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</si>
  <si>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</si>
  <si>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</si>
  <si>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</si>
  <si>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</si>
  <si>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</si>
  <si>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</si>
  <si>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</si>
  <si>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</si>
  <si>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</si>
  <si>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</si>
  <si>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</si>
  <si>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</si>
  <si>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</si>
  <si>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</si>
  <si>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</si>
  <si>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</si>
  <si>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</si>
  <si>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</si>
  <si>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</si>
  <si>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</si>
  <si>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</si>
  <si>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</si>
  <si>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</si>
  <si>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</si>
  <si>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</si>
  <si>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</si>
  <si>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</si>
  <si>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</si>
  <si>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</si>
  <si>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</si>
  <si>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</si>
  <si>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</si>
  <si>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</si>
  <si>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</si>
  <si>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</si>
  <si>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</si>
  <si>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</si>
  <si>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</si>
  <si>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</si>
  <si>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</si>
  <si>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</si>
  <si>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</si>
  <si>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</si>
  <si>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</si>
  <si>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</si>
  <si>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</si>
  <si>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</si>
  <si>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</si>
  <si>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</si>
  <si>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</si>
  <si>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</si>
  <si>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</si>
  <si>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</si>
  <si>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</si>
  <si>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</si>
  <si>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</si>
  <si>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</si>
  <si>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</si>
  <si>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</si>
  <si>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</si>
  <si>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</si>
  <si>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</si>
  <si>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</si>
  <si>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</si>
  <si>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</si>
  <si>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</si>
  <si>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</si>
  <si>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</si>
  <si>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</si>
  <si>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</si>
  <si>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</si>
  <si>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</si>
  <si>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</si>
  <si>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</si>
  <si>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</si>
  <si>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</si>
  <si>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</si>
  <si>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</si>
  <si>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</si>
  <si>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</si>
  <si>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</si>
  <si>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</si>
  <si>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</si>
  <si>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</si>
  <si>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</si>
  <si>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</si>
  <si>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</si>
  <si>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</si>
  <si>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</si>
  <si>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</si>
  <si>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</si>
  <si>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</si>
  <si>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</si>
  <si>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</si>
  <si>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</si>
  <si>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</si>
  <si>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</si>
  <si>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</si>
  <si>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</si>
  <si>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</si>
  <si>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</si>
  <si>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</si>
  <si>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</si>
  <si>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</si>
  <si>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</si>
  <si>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</si>
  <si>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</si>
  <si>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</si>
  <si>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</si>
  <si>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</si>
  <si>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</si>
  <si>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</si>
  <si>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</si>
  <si>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</si>
  <si>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</si>
  <si>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</si>
  <si>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</si>
  <si>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</si>
  <si>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</si>
  <si>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</si>
  <si>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</si>
  <si>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</si>
  <si>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</si>
  <si>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</si>
  <si>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</si>
  <si>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</si>
  <si>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</si>
  <si>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</si>
  <si>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</si>
  <si>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</si>
  <si>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</si>
  <si>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</si>
  <si>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</si>
  <si>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</si>
  <si>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</si>
  <si>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</si>
  <si>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</si>
  <si>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</si>
  <si>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</si>
  <si>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</si>
  <si>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</si>
  <si>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</si>
  <si>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</si>
  <si>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</si>
  <si>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</si>
  <si>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</si>
  <si>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</si>
  <si>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</si>
  <si>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</si>
  <si>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</si>
  <si>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</si>
  <si>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</si>
  <si>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</si>
  <si>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</si>
  <si>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</si>
  <si>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</si>
  <si>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</si>
  <si>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</si>
  <si>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</si>
  <si>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</si>
  <si>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</si>
  <si>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</si>
  <si>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</si>
  <si>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</si>
  <si>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</si>
  <si>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</si>
  <si>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</si>
  <si>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</si>
  <si>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</si>
  <si>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</si>
  <si>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</si>
  <si>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</si>
  <si>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</si>
  <si>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</si>
  <si>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</si>
  <si>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</si>
  <si>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</si>
  <si>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</si>
  <si>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</si>
  <si>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</si>
  <si>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</si>
  <si>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</si>
  <si>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</si>
  <si>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</si>
  <si>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</si>
  <si>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</si>
  <si>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</si>
  <si>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</si>
  <si>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</si>
  <si>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</si>
  <si>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</si>
  <si>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</si>
  <si>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</si>
  <si>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</si>
  <si>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</si>
  <si>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</si>
  <si>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</si>
  <si>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</si>
  <si>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</si>
  <si>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</si>
  <si>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</si>
  <si>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</si>
  <si>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</si>
  <si>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</si>
  <si>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</si>
  <si>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</si>
  <si>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</si>
  <si>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</si>
  <si>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</si>
  <si>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</si>
  <si>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</si>
  <si>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</si>
  <si>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</si>
  <si>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</si>
  <si>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</si>
  <si>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</si>
  <si>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</si>
  <si>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</si>
  <si>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</si>
  <si>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</si>
  <si>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</si>
  <si>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</si>
  <si>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</si>
  <si>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</si>
  <si>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</si>
  <si>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</si>
  <si>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</si>
  <si>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</si>
  <si>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</si>
  <si>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</si>
  <si>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</si>
  <si>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</si>
  <si>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</si>
  <si>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</si>
  <si>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</si>
  <si>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</si>
  <si>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</si>
  <si>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</si>
  <si>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</si>
  <si>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</si>
  <si>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</si>
  <si>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</si>
  <si>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</si>
  <si>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</si>
  <si>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</si>
  <si>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</si>
  <si>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</si>
  <si>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</si>
  <si>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</si>
  <si>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</si>
  <si>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</si>
  <si>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</si>
  <si>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</si>
  <si>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</si>
  <si>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</si>
  <si>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</si>
  <si>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</si>
  <si>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</si>
  <si>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</si>
  <si>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</si>
  <si>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</si>
  <si>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</si>
  <si>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</si>
  <si>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</si>
  <si>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</si>
  <si>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</si>
  <si>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</si>
  <si>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</si>
  <si>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</si>
  <si>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</si>
  <si>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</si>
  <si>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</si>
  <si>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</si>
  <si>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</si>
  <si>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</si>
  <si>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</si>
  <si>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</si>
  <si>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</si>
  <si>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</si>
  <si>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</si>
  <si>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</si>
  <si>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</si>
  <si>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</si>
  <si>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</si>
  <si>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</si>
  <si>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</si>
  <si>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</si>
  <si>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</si>
  <si>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</si>
  <si>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</si>
  <si>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</si>
  <si>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</si>
  <si>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</si>
  <si>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</si>
  <si>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</si>
  <si>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</si>
  <si>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</si>
  <si>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</si>
  <si>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</si>
  <si>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</si>
  <si>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</si>
  <si>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</si>
  <si>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</si>
  <si>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</si>
  <si>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</si>
  <si>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</si>
  <si>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</si>
  <si>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</si>
  <si>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</si>
  <si>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</si>
  <si>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</si>
  <si>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</si>
  <si>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</si>
  <si>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</si>
  <si>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</si>
  <si>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</si>
  <si>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</si>
  <si>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</si>
  <si>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</si>
  <si>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</si>
  <si>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</si>
  <si>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</si>
  <si>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</si>
  <si>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</si>
  <si>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</si>
  <si>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</si>
  <si>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</si>
  <si>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</si>
  <si>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</si>
  <si>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</si>
  <si>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</si>
  <si>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</si>
  <si>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</si>
  <si>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</si>
  <si>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</si>
  <si>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</si>
  <si>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</si>
  <si>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</si>
  <si>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</si>
  <si>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</si>
  <si>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</si>
  <si>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</si>
  <si>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</si>
  <si>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</si>
  <si>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</si>
  <si>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</si>
  <si>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</si>
  <si>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</si>
  <si>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</si>
  <si>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</si>
  <si>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</si>
  <si>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</si>
  <si>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</si>
  <si>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</si>
  <si>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</si>
  <si>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</si>
  <si>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</si>
  <si>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</si>
  <si>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</si>
  <si>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</si>
  <si>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</si>
  <si>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</si>
  <si>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</si>
  <si>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</si>
  <si>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</si>
  <si>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</si>
  <si>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</si>
  <si>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</si>
  <si>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</si>
  <si>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</si>
  <si>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</si>
  <si>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</si>
  <si>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</si>
  <si>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</si>
  <si>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</si>
  <si>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</si>
  <si>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</si>
  <si>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</si>
  <si>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</si>
  <si>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</si>
  <si>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</si>
  <si>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</si>
  <si>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</si>
  <si>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</si>
  <si>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</si>
  <si>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</si>
  <si>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</si>
  <si>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</si>
  <si>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</si>
  <si>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</si>
  <si>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</si>
  <si>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</si>
  <si>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</si>
  <si>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</si>
  <si>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</si>
  <si>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</si>
  <si>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</si>
  <si>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</si>
  <si>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</si>
  <si>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</si>
  <si>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</si>
  <si>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</si>
  <si>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</si>
  <si>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</si>
  <si>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</si>
  <si>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</si>
  <si>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</si>
  <si>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</si>
  <si>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</si>
  <si>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</si>
  <si>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</si>
  <si>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</si>
  <si>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</si>
  <si>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</si>
  <si>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</si>
  <si>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</si>
  <si>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</si>
  <si>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</si>
  <si>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</si>
  <si>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</si>
  <si>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</si>
  <si>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</si>
  <si>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</si>
  <si>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</si>
  <si>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</si>
  <si>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</si>
  <si>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</si>
  <si>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</si>
  <si>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</si>
  <si>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</si>
  <si>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</si>
  <si>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</si>
  <si>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</si>
  <si>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</si>
  <si>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</si>
  <si>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</si>
  <si>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</si>
  <si>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</si>
  <si>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</si>
  <si>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</si>
  <si>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</si>
  <si>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</si>
  <si>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</si>
  <si>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</si>
  <si>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</si>
  <si>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</si>
  <si>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</si>
  <si>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</si>
  <si>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</si>
  <si>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</si>
  <si>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</si>
  <si>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</si>
  <si>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</si>
  <si>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</si>
  <si>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</si>
  <si>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</si>
  <si>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</si>
  <si>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</si>
  <si>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</si>
  <si>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</si>
  <si>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</si>
  <si>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</si>
  <si>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</si>
  <si>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</si>
  <si>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</si>
  <si>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</si>
  <si>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</si>
  <si>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</si>
  <si>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</si>
  <si>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</si>
  <si>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</si>
  <si>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</si>
  <si>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</si>
  <si>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</si>
  <si>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</si>
  <si>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</si>
  <si>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</si>
  <si>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</si>
  <si>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</si>
  <si>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</si>
  <si>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</si>
  <si>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</si>
  <si>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</si>
  <si>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</si>
  <si>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</si>
  <si>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</si>
  <si>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</si>
  <si>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</si>
  <si>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</si>
  <si>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</si>
  <si>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</si>
  <si>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</si>
  <si>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</si>
  <si>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</si>
  <si>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</si>
  <si>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</si>
  <si>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</si>
  <si>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</si>
  <si>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</si>
  <si>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</si>
  <si>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</si>
  <si>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</si>
  <si>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</si>
  <si>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</si>
  <si>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</si>
  <si>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</si>
  <si>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</si>
  <si>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</si>
  <si>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</si>
  <si>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</si>
  <si>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</si>
  <si>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</si>
  <si>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</si>
  <si>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</si>
  <si>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</si>
  <si>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</si>
  <si>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</si>
  <si>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</si>
  <si>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</si>
  <si>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</si>
  <si>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</si>
  <si>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</si>
  <si>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</si>
  <si>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</si>
  <si>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</si>
  <si>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</si>
  <si>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</si>
  <si>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</si>
  <si>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</si>
  <si>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</si>
  <si>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</si>
  <si>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</si>
  <si>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</si>
  <si>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</si>
  <si>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</si>
  <si>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</si>
  <si>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</si>
  <si>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</si>
  <si>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</si>
  <si>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</si>
  <si>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</si>
  <si>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</si>
  <si>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</si>
  <si>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</si>
  <si>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</si>
  <si>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</si>
  <si>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</si>
  <si>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</si>
  <si>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</si>
  <si>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</si>
  <si>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</si>
  <si>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</si>
  <si>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</si>
  <si>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</si>
  <si>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</si>
  <si>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</si>
  <si>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</si>
  <si>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</si>
  <si>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</si>
  <si>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</si>
  <si>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</si>
  <si>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</si>
  <si>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</si>
  <si>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</si>
  <si>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</si>
  <si>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</si>
  <si>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</si>
  <si>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</si>
  <si>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</si>
  <si>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</si>
  <si>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</si>
  <si>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</si>
  <si>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</si>
  <si>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</si>
  <si>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</si>
  <si>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</si>
  <si>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</si>
  <si>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</si>
  <si>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</si>
  <si>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</si>
  <si>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</si>
  <si>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</si>
  <si>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</si>
  <si>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</si>
  <si>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</si>
  <si>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</si>
  <si>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</si>
  <si>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</si>
  <si>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</si>
  <si>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</si>
  <si>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</si>
  <si>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</si>
  <si>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</si>
  <si>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</si>
  <si>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</si>
  <si>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</si>
  <si>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</si>
  <si>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</si>
  <si>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</si>
  <si>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</si>
  <si>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</si>
  <si>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</si>
  <si>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</si>
  <si>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</si>
  <si>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</si>
  <si>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</si>
  <si>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</si>
  <si>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</si>
  <si>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</si>
  <si>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</si>
  <si>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</si>
  <si>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</si>
  <si>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</si>
  <si>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</si>
  <si>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</si>
  <si>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</si>
  <si>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</si>
  <si>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</si>
  <si>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</si>
  <si>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</si>
  <si>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</si>
  <si>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</si>
  <si>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</si>
  <si>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</si>
  <si>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</si>
  <si>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</si>
  <si>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</si>
  <si>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</si>
  <si>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</si>
  <si>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</si>
  <si>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</si>
  <si>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</si>
  <si>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</si>
  <si>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</si>
  <si>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</si>
  <si>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</si>
  <si>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</si>
  <si>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</si>
  <si>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</si>
  <si>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</si>
  <si>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</si>
  <si>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</si>
  <si>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</si>
  <si>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</si>
  <si>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</si>
  <si>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</si>
  <si>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</si>
  <si>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</si>
  <si>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</si>
  <si>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</si>
  <si>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</si>
  <si>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</si>
  <si>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</si>
  <si>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</si>
  <si>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</si>
  <si>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</si>
  <si>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</si>
  <si>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</si>
  <si>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</si>
  <si>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</si>
  <si>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</si>
  <si>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</si>
  <si>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</si>
  <si>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</si>
  <si>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</si>
  <si>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</si>
  <si>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</si>
  <si>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</si>
  <si>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</si>
  <si>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</si>
  <si>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</si>
  <si>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</si>
  <si>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</si>
  <si>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</si>
  <si>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</si>
  <si>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</si>
  <si>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</si>
  <si>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</si>
  <si>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</si>
  <si>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</si>
  <si>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</si>
  <si>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</si>
  <si>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</si>
  <si>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</si>
  <si>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</si>
  <si>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</si>
  <si>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</si>
  <si>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</si>
  <si>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</si>
  <si>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</si>
  <si>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</si>
  <si>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</si>
  <si>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</si>
  <si>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</si>
  <si>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</si>
  <si>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</si>
  <si>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</si>
  <si>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</si>
  <si>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</si>
  <si>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</si>
  <si>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</si>
  <si>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</si>
  <si>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</si>
  <si>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</si>
  <si>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</si>
  <si>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</si>
  <si>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</si>
  <si>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</si>
  <si>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</si>
  <si>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</si>
  <si>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</si>
  <si>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</si>
  <si>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</si>
  <si>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</si>
  <si>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</si>
  <si>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</si>
  <si>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</si>
  <si>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</si>
  <si>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</si>
  <si>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</si>
  <si>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</si>
  <si>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</si>
  <si>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</si>
  <si>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</si>
  <si>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</si>
  <si>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</si>
  <si>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</si>
  <si>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</si>
  <si>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</si>
  <si>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</si>
  <si>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</si>
  <si>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</si>
  <si>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</si>
  <si>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</si>
  <si>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</si>
  <si>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</si>
  <si>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</si>
  <si>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</si>
  <si>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</si>
  <si>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</si>
  <si>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</si>
  <si>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</si>
  <si>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</si>
  <si>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</si>
  <si>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</si>
  <si>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</si>
  <si>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</si>
  <si>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</si>
  <si>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</si>
  <si>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</si>
  <si>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</si>
  <si>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</si>
  <si>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</si>
  <si>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</si>
  <si>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</si>
  <si>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</si>
  <si>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</si>
  <si>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</si>
  <si>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</si>
  <si>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</si>
  <si>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</si>
  <si>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</si>
  <si>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</si>
  <si>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</si>
  <si>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</si>
  <si>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</si>
  <si>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</si>
  <si>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</si>
  <si>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</si>
  <si>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</si>
  <si>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</si>
  <si>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</si>
  <si>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</si>
  <si>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</si>
  <si>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</si>
  <si>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</si>
  <si>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</si>
  <si>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</si>
  <si>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</si>
  <si>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</si>
  <si>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</si>
  <si>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</si>
  <si>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</si>
  <si>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</si>
  <si>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</si>
  <si>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</si>
  <si>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</si>
  <si>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</si>
  <si>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</si>
  <si>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</si>
  <si>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</si>
  <si>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</si>
  <si>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</si>
  <si>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</si>
  <si>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</si>
  <si>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</si>
  <si>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</si>
  <si>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</si>
  <si>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</si>
  <si>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</si>
  <si>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</si>
  <si>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</si>
  <si>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</si>
  <si>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</si>
  <si>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</si>
  <si>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</si>
  <si>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</si>
  <si>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</si>
  <si>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</si>
  <si>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</si>
  <si>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</si>
  <si>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</si>
  <si>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</si>
  <si>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</si>
  <si>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</si>
  <si>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</si>
  <si>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</si>
  <si>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</si>
  <si>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</si>
  <si>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</si>
  <si>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</si>
  <si>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</si>
  <si>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</si>
  <si>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</si>
  <si>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</si>
  <si>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</si>
  <si>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</si>
  <si>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</si>
  <si>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</si>
  <si>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</si>
  <si>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</si>
  <si>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</si>
  <si>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</si>
  <si>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</si>
  <si>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</si>
  <si>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</si>
  <si>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</si>
  <si>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</si>
  <si>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</si>
  <si>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</si>
  <si>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</si>
  <si>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</si>
  <si>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</si>
  <si>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</si>
  <si>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</si>
  <si>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</si>
  <si>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</si>
  <si>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</si>
  <si>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</si>
  <si>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</si>
  <si>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</si>
  <si>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</si>
  <si>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</si>
  <si>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</si>
  <si>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</si>
  <si>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</si>
  <si>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</si>
  <si>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</si>
  <si>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</si>
  <si>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</si>
  <si>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</si>
  <si>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</si>
  <si>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</si>
  <si>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</si>
  <si>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</si>
  <si>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</si>
  <si>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</si>
  <si>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</si>
  <si>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</si>
  <si>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</si>
  <si>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</si>
  <si>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</si>
  <si>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</si>
  <si>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</si>
  <si>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</si>
  <si>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</si>
  <si>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</si>
  <si>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</si>
  <si>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</si>
  <si>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</si>
  <si>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</si>
  <si>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</si>
  <si>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</si>
  <si>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</si>
  <si>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</si>
  <si>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</si>
  <si>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</si>
  <si>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</si>
  <si>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</si>
  <si>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</si>
  <si>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</si>
  <si>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</si>
  <si>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</si>
  <si>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</si>
  <si>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</si>
  <si>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</si>
  <si>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</si>
  <si>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</si>
  <si>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</si>
  <si>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</si>
  <si>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</si>
  <si>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</si>
  <si>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</si>
  <si>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</si>
  <si>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</si>
  <si>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</si>
  <si>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</si>
  <si>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</si>
  <si>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</si>
  <si>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</si>
  <si>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</si>
  <si>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</si>
  <si>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</si>
  <si>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</si>
  <si>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</si>
  <si>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</si>
  <si>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</si>
  <si>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</si>
  <si>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</si>
  <si>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</si>
  <si>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</si>
  <si>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</si>
  <si>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</si>
  <si>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</si>
  <si>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</si>
  <si>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</si>
  <si>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</si>
  <si>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</si>
  <si>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</si>
  <si>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</si>
  <si>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</si>
  <si>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</si>
  <si>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</si>
  <si>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</si>
  <si>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</si>
  <si>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</si>
  <si>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</si>
  <si>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</si>
  <si>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</si>
  <si>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</si>
  <si>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</si>
  <si>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</si>
  <si>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</si>
  <si>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</si>
  <si>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</si>
  <si>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</si>
  <si>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</si>
  <si>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</si>
  <si>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</si>
  <si>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</si>
  <si>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</si>
  <si>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</si>
  <si>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</si>
  <si>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</si>
  <si>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</si>
  <si>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</si>
  <si>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</si>
  <si>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</si>
  <si>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</si>
  <si>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</si>
  <si>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</si>
  <si>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</si>
  <si>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</si>
  <si>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</si>
  <si>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</si>
  <si>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</si>
  <si>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</si>
  <si>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</si>
  <si>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</si>
  <si>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</si>
  <si>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</si>
  <si>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</si>
  <si>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</si>
  <si>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</si>
  <si>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</si>
  <si>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</si>
  <si>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</si>
  <si>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</si>
  <si>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</si>
  <si>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</si>
  <si>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</si>
  <si>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</si>
  <si>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</si>
  <si>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</si>
  <si>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</si>
  <si>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</si>
  <si>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</si>
  <si>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</si>
  <si>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</si>
  <si>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</si>
  <si>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</si>
  <si>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</si>
  <si>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</si>
  <si>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</si>
  <si>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</si>
  <si>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</si>
  <si>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</si>
  <si>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</si>
  <si>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</si>
  <si>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</si>
  <si>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</si>
  <si>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</si>
  <si>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</si>
  <si>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</si>
  <si>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</si>
  <si>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</si>
  <si>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</si>
  <si>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</si>
  <si>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</si>
  <si>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</si>
  <si>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</si>
  <si>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</si>
  <si>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</si>
  <si>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</si>
  <si>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</si>
  <si>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</si>
  <si>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</si>
  <si>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</si>
  <si>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</si>
  <si>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</si>
  <si>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</si>
  <si>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</si>
  <si>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</si>
  <si>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</si>
  <si>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</si>
  <si>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</si>
  <si>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</si>
  <si>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</si>
  <si>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</si>
  <si>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</si>
  <si>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</si>
  <si>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</si>
  <si>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</si>
  <si>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</si>
  <si>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</si>
  <si>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</si>
  <si>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</si>
  <si>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</si>
  <si>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</si>
  <si>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</si>
  <si>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</si>
  <si>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</si>
  <si>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</si>
  <si>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</si>
  <si>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</si>
  <si>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</si>
  <si>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</si>
  <si>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</si>
  <si>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</si>
  <si>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</si>
  <si>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</si>
  <si>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</si>
  <si>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</si>
  <si>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</si>
  <si>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</si>
  <si>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</si>
  <si>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</si>
  <si>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</si>
  <si>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</si>
  <si>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</si>
  <si>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</si>
  <si>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</si>
  <si>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</si>
  <si>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</si>
  <si>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</si>
  <si>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</si>
  <si>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</si>
  <si>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</si>
  <si>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</si>
  <si>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</si>
  <si>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</si>
  <si>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</si>
  <si>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</si>
  <si>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</si>
  <si>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</si>
  <si>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</si>
  <si>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</si>
  <si>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</si>
  <si>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</si>
  <si>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</si>
  <si>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</si>
  <si>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</si>
  <si>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</si>
  <si>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</si>
  <si>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</si>
  <si>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</si>
  <si>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</si>
  <si>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</si>
  <si>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</si>
  <si>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</si>
  <si>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</si>
  <si>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</si>
  <si>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</si>
  <si>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</si>
  <si>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</si>
  <si>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</si>
  <si>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</si>
  <si>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</si>
  <si>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</si>
  <si>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</si>
  <si>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</si>
  <si>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</si>
  <si>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</si>
  <si>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</si>
  <si>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</si>
  <si>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</si>
  <si>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</si>
  <si>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</si>
  <si>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</si>
  <si>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</si>
  <si>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</si>
  <si>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</si>
  <si>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</si>
  <si>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</si>
  <si>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</si>
  <si>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</si>
  <si>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</si>
  <si>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</si>
  <si>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</si>
  <si>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</si>
  <si>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</si>
  <si>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</si>
  <si>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</si>
  <si>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</si>
  <si>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</si>
  <si>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</si>
  <si>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</si>
  <si>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</si>
  <si>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</si>
  <si>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</si>
  <si>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</si>
  <si>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</si>
  <si>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</si>
  <si>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</si>
  <si>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</si>
  <si>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</si>
  <si>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</si>
  <si>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</si>
  <si>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</si>
  <si>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</si>
  <si>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</si>
  <si>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</si>
  <si>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</si>
  <si>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</si>
  <si>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</si>
  <si>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</si>
  <si>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</si>
  <si>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</si>
  <si>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</si>
  <si>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</si>
  <si>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</si>
  <si>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</si>
  <si>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</si>
  <si>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</si>
  <si>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</si>
  <si>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</si>
  <si>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</si>
  <si>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</si>
  <si>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</si>
  <si>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</si>
  <si>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</si>
  <si>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</si>
  <si>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</si>
  <si>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</si>
  <si>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</si>
  <si>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</si>
  <si>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</si>
  <si>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</si>
  <si>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</si>
  <si>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</si>
  <si>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</si>
  <si>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</si>
  <si>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</si>
  <si>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</si>
  <si>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</si>
  <si>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</si>
  <si>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</si>
  <si>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</si>
  <si>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</si>
  <si>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</si>
  <si>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</si>
  <si>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</si>
  <si>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</si>
  <si>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</si>
  <si>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</si>
  <si>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</si>
  <si>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</si>
  <si>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</si>
  <si>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</si>
  <si>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</si>
  <si>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</si>
  <si>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</si>
  <si>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</si>
  <si>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</si>
  <si>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</si>
  <si>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</si>
  <si>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</si>
  <si>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</si>
  <si>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</si>
  <si>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</si>
  <si>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</si>
  <si>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</si>
  <si>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</si>
  <si>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</si>
  <si>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</si>
  <si>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</si>
  <si>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</si>
  <si>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</si>
  <si>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</si>
  <si>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</si>
  <si>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</si>
  <si>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</si>
  <si>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</si>
  <si>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</si>
  <si>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</si>
  <si>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</si>
  <si>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</si>
  <si>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</si>
  <si>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</si>
  <si>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</si>
  <si>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</si>
  <si>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</si>
  <si>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</si>
  <si>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</si>
  <si>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</si>
  <si>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</si>
  <si>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</si>
  <si>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</si>
  <si>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</si>
  <si>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</si>
  <si>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</si>
  <si>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</si>
  <si>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</si>
  <si>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</si>
  <si>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</si>
  <si>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</si>
  <si>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</si>
  <si>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</si>
  <si>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</si>
  <si>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</si>
  <si>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</si>
  <si>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</si>
  <si>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</si>
  <si>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</si>
  <si>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</si>
  <si>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</si>
  <si>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</si>
  <si>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</si>
  <si>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</si>
  <si>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</si>
  <si>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</si>
  <si>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</si>
  <si>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</si>
  <si>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</si>
  <si>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</si>
  <si>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</si>
  <si>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</si>
  <si>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</si>
  <si>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</si>
  <si>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</si>
  <si>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</si>
  <si>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</si>
  <si>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</si>
  <si>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</si>
  <si>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</si>
  <si>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</si>
  <si>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</si>
  <si>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</si>
  <si>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</si>
  <si>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</si>
  <si>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</si>
  <si>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</si>
  <si>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</si>
  <si>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</si>
  <si>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</si>
  <si>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</si>
  <si>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</si>
  <si>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</si>
  <si>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</si>
  <si>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</si>
  <si>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</si>
  <si>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</si>
  <si>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</si>
  <si>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</si>
  <si>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</si>
  <si>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</si>
  <si>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</si>
  <si>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</si>
  <si>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</si>
  <si>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</si>
  <si>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</si>
  <si>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</si>
  <si>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</si>
  <si>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</si>
  <si>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</si>
  <si>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</si>
  <si>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</si>
  <si>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</si>
  <si>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</si>
  <si>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</si>
  <si>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</si>
  <si>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</si>
  <si>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</si>
  <si>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</si>
  <si>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</si>
  <si>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</si>
  <si>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</si>
  <si>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</si>
  <si>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</si>
  <si>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</si>
  <si>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</si>
  <si>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</si>
  <si>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</si>
  <si>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</si>
  <si>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</si>
  <si>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</si>
  <si>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</si>
  <si>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</si>
  <si>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</si>
  <si>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</si>
  <si>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</si>
  <si>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</si>
  <si>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</si>
  <si>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</si>
  <si>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</si>
  <si>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</si>
  <si>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</si>
  <si>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</si>
  <si>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</si>
  <si>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</si>
  <si>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</si>
  <si>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</si>
  <si>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</si>
  <si>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</si>
  <si>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</si>
  <si>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</si>
  <si>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</si>
  <si>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</si>
  <si>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</si>
  <si>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</si>
  <si>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</si>
  <si>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</si>
  <si>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</si>
  <si>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</si>
  <si>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</si>
  <si>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</si>
  <si>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</si>
  <si>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</si>
  <si>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</si>
  <si>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</si>
  <si>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</si>
  <si>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</si>
  <si>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</si>
  <si>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</si>
  <si>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</si>
  <si>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</si>
  <si>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</si>
  <si>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</si>
  <si>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</si>
  <si>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</si>
  <si>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</si>
  <si>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</si>
  <si>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</si>
  <si>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</si>
  <si>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</si>
  <si>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</si>
  <si>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</si>
  <si>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</si>
  <si>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</si>
  <si>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</si>
  <si>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</si>
  <si>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</si>
  <si>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</si>
  <si>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</si>
  <si>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</si>
  <si>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</si>
  <si>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</si>
  <si>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</si>
  <si>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</si>
  <si>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</si>
  <si>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</si>
  <si>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</si>
  <si>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</si>
  <si>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</si>
  <si>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</si>
  <si>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</si>
  <si>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</si>
  <si>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</si>
  <si>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</si>
  <si>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</si>
  <si>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</si>
  <si>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</si>
  <si>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</si>
  <si>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</si>
  <si>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</si>
  <si>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</si>
  <si>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</si>
  <si>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</si>
  <si>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</si>
  <si>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</si>
  <si>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</si>
  <si>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</si>
  <si>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</si>
  <si>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</si>
  <si>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</si>
  <si>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</si>
  <si>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</si>
  <si>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</si>
  <si>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</si>
  <si>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</si>
  <si>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</si>
  <si>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</si>
  <si>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</si>
  <si>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</si>
  <si>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</si>
  <si>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</si>
  <si>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</si>
  <si>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</si>
  <si>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</si>
  <si>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</si>
  <si>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</si>
  <si>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</si>
  <si>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</si>
  <si>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</si>
  <si>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</si>
  <si>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</si>
  <si>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</si>
  <si>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</si>
  <si>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</si>
  <si>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</si>
  <si>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</si>
  <si>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</si>
  <si>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</si>
  <si>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</si>
  <si>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</si>
  <si>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</si>
  <si>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</si>
  <si>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</si>
  <si>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</si>
  <si>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</si>
  <si>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</si>
  <si>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</si>
  <si>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</si>
  <si>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</si>
  <si>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</si>
  <si>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</si>
  <si>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</si>
  <si>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</si>
  <si>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</si>
  <si>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</si>
  <si>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</si>
  <si>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</si>
  <si>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</si>
  <si>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</si>
  <si>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</si>
  <si>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</si>
  <si>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</si>
  <si>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</si>
  <si>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</si>
  <si>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</si>
  <si>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</si>
  <si>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</si>
  <si>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</si>
  <si>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</si>
  <si>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</si>
  <si>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</si>
  <si>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</si>
  <si>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</si>
  <si>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</si>
  <si>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</si>
  <si>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</si>
  <si>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</si>
  <si>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</si>
  <si>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</si>
  <si>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</si>
  <si>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</si>
  <si>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</si>
  <si>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</si>
  <si>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</si>
  <si>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</si>
  <si>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</si>
  <si>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</si>
  <si>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</si>
  <si>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</si>
  <si>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</si>
  <si>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</si>
  <si>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</si>
  <si>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</si>
  <si>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</si>
  <si>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</si>
  <si>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</si>
  <si>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</si>
  <si>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</si>
  <si>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</si>
  <si>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</si>
  <si>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</si>
  <si>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</si>
  <si>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</si>
  <si>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</si>
  <si>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</si>
  <si>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</si>
  <si>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</si>
  <si>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</si>
  <si>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</si>
  <si>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</si>
  <si>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</si>
  <si>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</si>
  <si>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</si>
  <si>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</si>
  <si>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</si>
  <si>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</si>
  <si>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</si>
  <si>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</si>
  <si>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</si>
  <si>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</si>
  <si>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</si>
  <si>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</si>
  <si>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</si>
  <si>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</si>
  <si>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</si>
  <si>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</si>
  <si>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</si>
  <si>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</si>
  <si>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</si>
  <si>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</si>
  <si>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</si>
  <si>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</si>
  <si>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</si>
  <si>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</si>
  <si>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</si>
  <si>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</si>
  <si>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</si>
  <si>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</si>
  <si>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</si>
  <si>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</si>
  <si>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</si>
  <si>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</si>
  <si>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</si>
  <si>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</si>
  <si>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</si>
  <si>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</si>
  <si>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</si>
  <si>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</si>
  <si>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</si>
  <si>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</si>
  <si>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</si>
  <si>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</si>
  <si>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</si>
  <si>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</si>
  <si>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</si>
  <si>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</si>
  <si>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</si>
  <si>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</si>
  <si>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</si>
  <si>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</si>
  <si>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</si>
  <si>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</si>
  <si>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</si>
  <si>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</si>
  <si>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</si>
  <si>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</si>
  <si>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</si>
  <si>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</si>
  <si>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</si>
  <si>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</si>
  <si>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</si>
  <si>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</si>
  <si>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</si>
  <si>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</si>
  <si>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</si>
  <si>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</si>
  <si>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</si>
  <si>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</si>
  <si>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</si>
  <si>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</si>
  <si>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</si>
  <si>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</si>
  <si>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</si>
  <si>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</si>
  <si>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</si>
  <si>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</si>
  <si>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</si>
  <si>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</si>
  <si>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</si>
  <si>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</si>
  <si>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</si>
  <si>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</si>
  <si>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</si>
  <si>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</si>
  <si>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</si>
  <si>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</si>
  <si>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</si>
  <si>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</si>
  <si>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</si>
  <si>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</si>
  <si>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</si>
  <si>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</si>
  <si>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</si>
  <si>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</si>
  <si>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</si>
  <si>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</si>
  <si>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</si>
  <si>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</si>
  <si>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</si>
  <si>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</si>
  <si>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</si>
  <si>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</si>
  <si>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</si>
  <si>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</si>
  <si>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</si>
  <si>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</si>
  <si>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</si>
  <si>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</si>
  <si>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</si>
  <si>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</si>
  <si>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</si>
  <si>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</si>
  <si>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</si>
  <si>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</si>
  <si>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</si>
  <si>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</si>
  <si>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</si>
  <si>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</si>
  <si>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</si>
  <si>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</si>
  <si>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</si>
  <si>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</si>
  <si>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</si>
  <si>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</si>
  <si>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</si>
  <si>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</si>
  <si>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</si>
  <si>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</si>
  <si>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</si>
  <si>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</si>
  <si>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</si>
  <si>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</si>
  <si>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</si>
  <si>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</si>
  <si>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</si>
  <si>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</si>
  <si>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</si>
  <si>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</si>
  <si>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</si>
  <si>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</si>
  <si>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</si>
  <si>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</si>
  <si>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</si>
  <si>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</si>
  <si>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</si>
  <si>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</si>
  <si>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</si>
  <si>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</si>
  <si>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</si>
  <si>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</si>
  <si>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</si>
  <si>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</si>
  <si>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</si>
  <si>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</si>
  <si>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</si>
  <si>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</si>
  <si>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</si>
  <si>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</si>
  <si>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</si>
  <si>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</si>
  <si>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</si>
  <si>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</si>
  <si>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</si>
  <si>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</si>
  <si>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</si>
  <si>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</si>
  <si>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</si>
  <si>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</si>
  <si>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</si>
  <si>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</si>
  <si>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</si>
  <si>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</si>
  <si>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</si>
  <si>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</si>
  <si>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</si>
  <si>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</si>
  <si>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</si>
  <si>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</si>
  <si>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</si>
  <si>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</si>
  <si>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</si>
  <si>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</si>
  <si>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</si>
  <si>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</si>
  <si>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</si>
  <si>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</si>
  <si>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</si>
  <si>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</si>
  <si>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</si>
  <si>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</si>
  <si>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</si>
  <si>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</si>
  <si>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</si>
  <si>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</si>
  <si>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</si>
  <si>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</si>
  <si>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</si>
  <si>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</si>
  <si>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</si>
  <si>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</si>
  <si>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</si>
  <si>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</si>
  <si>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</si>
  <si>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</si>
  <si>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</si>
  <si>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</si>
  <si>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</si>
  <si>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</si>
  <si>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</si>
  <si>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</si>
  <si>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</si>
  <si>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</si>
  <si>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</si>
  <si>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</si>
  <si>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</si>
  <si>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</si>
  <si>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</si>
  <si>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</si>
  <si>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</si>
  <si>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</si>
  <si>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</si>
  <si>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</si>
  <si>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</si>
  <si>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</si>
  <si>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</si>
  <si>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</si>
  <si>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</si>
  <si>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</si>
  <si>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</si>
  <si>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</si>
  <si>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</si>
  <si>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</si>
  <si>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</si>
  <si>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</si>
  <si>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</si>
  <si>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</si>
  <si>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</si>
  <si>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</si>
  <si>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</si>
  <si>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</si>
  <si>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</si>
  <si>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</si>
  <si>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</si>
  <si>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</si>
  <si>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</si>
  <si>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</si>
  <si>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</si>
  <si>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</si>
  <si>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</si>
  <si>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</si>
  <si>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</si>
  <si>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</si>
  <si>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</si>
  <si>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</si>
  <si>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</si>
  <si>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</si>
  <si>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</si>
  <si>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</si>
  <si>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</si>
  <si>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</si>
  <si>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</si>
  <si>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</si>
  <si>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</si>
  <si>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</si>
  <si>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</si>
  <si>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</si>
  <si>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</si>
  <si>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</si>
  <si>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</si>
  <si>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</si>
  <si>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</si>
  <si>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</si>
  <si>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</si>
  <si>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</si>
  <si>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</si>
  <si>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</si>
  <si>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</si>
  <si>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</si>
  <si>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</si>
  <si>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</si>
  <si>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</si>
  <si>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</si>
  <si>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</si>
  <si>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</si>
  <si>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</si>
  <si>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</si>
  <si>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</si>
  <si>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</si>
  <si>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</si>
  <si>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</si>
  <si>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</si>
  <si>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</si>
  <si>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</si>
  <si>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</si>
  <si>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</si>
  <si>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</si>
  <si>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</si>
  <si>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</si>
  <si>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</si>
  <si>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</si>
  <si>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</si>
  <si>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</si>
  <si>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</si>
  <si>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</si>
  <si>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</si>
  <si>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</si>
  <si>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</si>
  <si>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</si>
  <si>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</si>
  <si>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</si>
  <si>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</si>
  <si>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</si>
  <si>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</si>
  <si>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</si>
  <si>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</si>
  <si>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</si>
  <si>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</si>
  <si>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</si>
  <si>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</si>
  <si>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</si>
  <si>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</si>
  <si>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</si>
  <si>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</si>
  <si>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</si>
  <si>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</si>
  <si>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</si>
  <si>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</si>
  <si>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</si>
  <si>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</si>
  <si>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</si>
  <si>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</si>
  <si>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</si>
  <si>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</si>
  <si>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</si>
  <si>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</si>
  <si>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</si>
  <si>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</si>
  <si>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</si>
  <si>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</si>
  <si>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</si>
  <si>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</si>
  <si>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</si>
  <si>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</si>
  <si>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</si>
  <si>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</si>
  <si>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</si>
  <si>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</si>
  <si>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</si>
  <si>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</si>
  <si>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</si>
  <si>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</si>
  <si>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</si>
  <si>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</si>
  <si>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</si>
  <si>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</si>
  <si>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</si>
  <si>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</si>
  <si>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</si>
  <si>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</si>
  <si>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</si>
  <si>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</si>
  <si>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</si>
  <si>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</si>
  <si>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</si>
  <si>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</si>
  <si>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</si>
  <si>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</si>
  <si>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</si>
  <si>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</si>
  <si>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</si>
  <si>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</si>
  <si>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</si>
  <si>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</si>
  <si>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</si>
  <si>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</si>
  <si>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</si>
  <si>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</si>
  <si>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</si>
  <si>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</si>
  <si>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</si>
  <si>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</si>
  <si>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</si>
  <si>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</si>
  <si>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</si>
  <si>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</si>
  <si>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</si>
  <si>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</si>
  <si>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</si>
  <si>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</si>
  <si>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</si>
  <si>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</si>
  <si>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</si>
  <si>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</si>
  <si>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</si>
  <si>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</si>
  <si>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</si>
  <si>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</si>
  <si>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</si>
  <si>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</si>
  <si>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</si>
  <si>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</si>
  <si>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</si>
  <si>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</si>
  <si>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</si>
  <si>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</si>
  <si>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</si>
  <si>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</si>
  <si>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</si>
  <si>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</si>
  <si>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</si>
  <si>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</si>
  <si>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</si>
  <si>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</si>
  <si>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</si>
  <si>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</si>
  <si>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</si>
  <si>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</si>
  <si>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</si>
  <si>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</si>
  <si>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</si>
  <si>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</si>
  <si>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</si>
  <si>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</si>
  <si>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</si>
  <si>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</si>
  <si>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</si>
  <si>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</si>
  <si>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</si>
  <si>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</si>
  <si>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</si>
  <si>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</si>
  <si>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</si>
  <si>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</si>
  <si>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</si>
  <si>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</si>
  <si>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</si>
  <si>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</si>
  <si>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</si>
  <si>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</si>
  <si>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</si>
  <si>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</si>
  <si>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</si>
  <si>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</si>
  <si>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</si>
  <si>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</si>
  <si>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</si>
  <si>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</si>
  <si>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</si>
  <si>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</si>
  <si>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</si>
  <si>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</si>
  <si>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</si>
  <si>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</si>
  <si>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</si>
  <si>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</si>
  <si>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</si>
  <si>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</si>
  <si>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</si>
  <si>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</si>
  <si>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</si>
  <si>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</si>
  <si>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</si>
  <si>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</si>
  <si>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</si>
  <si>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</si>
  <si>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</si>
  <si>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</si>
  <si>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</si>
  <si>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</si>
  <si>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</si>
  <si>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</si>
  <si>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</si>
  <si>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</si>
  <si>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</si>
  <si>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</si>
  <si>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</si>
  <si>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</si>
  <si>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</si>
  <si>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</si>
  <si>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</si>
  <si>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</si>
  <si>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</si>
  <si>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</si>
  <si>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</si>
  <si>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</si>
  <si>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</si>
  <si>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</si>
  <si>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</si>
  <si>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</si>
  <si>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</si>
  <si>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</si>
  <si>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</si>
  <si>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</si>
  <si>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</si>
  <si>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</si>
  <si>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</si>
  <si>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</si>
  <si>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</si>
  <si>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</si>
  <si>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</si>
  <si>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</si>
  <si>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</si>
  <si>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</si>
  <si>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</si>
  <si>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</si>
  <si>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</si>
  <si>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</si>
  <si>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</si>
  <si>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</si>
  <si>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</si>
  <si>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</si>
  <si>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</si>
  <si>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</si>
  <si>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</si>
  <si>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</si>
  <si>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</si>
  <si>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</si>
  <si>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</si>
  <si>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</si>
  <si>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</si>
  <si>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</si>
  <si>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</si>
  <si>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</si>
  <si>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</si>
  <si>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</si>
  <si>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</si>
  <si>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</si>
  <si>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</si>
  <si>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</si>
  <si>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</si>
  <si>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</si>
  <si>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</si>
  <si>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</si>
  <si>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</si>
  <si>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</si>
  <si>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</si>
  <si>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</si>
  <si>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</si>
  <si>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</si>
  <si>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</si>
  <si>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</si>
  <si>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</si>
  <si>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</si>
  <si>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</si>
  <si>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</si>
  <si>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</si>
  <si>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</si>
  <si>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</si>
  <si>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</si>
  <si>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</si>
  <si>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</si>
  <si>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</si>
  <si>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</si>
  <si>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</si>
  <si>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</si>
  <si>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</si>
  <si>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</si>
  <si>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</si>
  <si>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</si>
  <si>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</si>
  <si>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</si>
  <si>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</si>
  <si>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</si>
  <si>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</si>
  <si>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</si>
  <si>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</si>
  <si>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</si>
  <si>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</si>
  <si>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</si>
  <si>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</si>
  <si>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</si>
  <si>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</si>
  <si>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</si>
  <si>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</si>
  <si>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</si>
  <si>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</si>
  <si>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</si>
  <si>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</si>
  <si>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</si>
  <si>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</si>
  <si>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</si>
  <si>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</si>
  <si>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</si>
  <si>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</si>
  <si>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</si>
  <si>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</si>
  <si>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</si>
  <si>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</si>
  <si>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</si>
  <si>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</si>
  <si>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</si>
  <si>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</si>
  <si>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</si>
  <si>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</si>
  <si>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</si>
  <si>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</si>
  <si>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</si>
  <si>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</si>
  <si>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</si>
  <si>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</si>
  <si>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</si>
  <si>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</si>
  <si>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</si>
  <si>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</si>
  <si>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</si>
  <si>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</si>
  <si>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</si>
  <si>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</si>
  <si>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</si>
  <si>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</si>
  <si>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</si>
  <si>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</si>
  <si>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</si>
  <si>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</si>
  <si>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</si>
  <si>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</si>
  <si>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</si>
  <si>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</si>
  <si>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</si>
  <si>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</si>
  <si>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</si>
  <si>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</si>
  <si>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</si>
  <si>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</si>
  <si>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</si>
  <si>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</si>
  <si>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</si>
  <si>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</si>
  <si>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</si>
  <si>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</si>
  <si>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</si>
  <si>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</si>
  <si>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</si>
  <si>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</si>
  <si>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</si>
  <si>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</si>
  <si>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</si>
  <si>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</si>
  <si>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</si>
  <si>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</si>
  <si>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</si>
  <si>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</si>
  <si>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</si>
  <si>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</si>
  <si>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</si>
  <si>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</si>
  <si>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</si>
  <si>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</si>
  <si>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</si>
  <si>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</si>
  <si>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</si>
  <si>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</si>
  <si>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</si>
  <si>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</si>
  <si>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</si>
  <si>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</si>
  <si>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</si>
  <si>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</si>
  <si>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</si>
  <si>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</si>
  <si>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</si>
  <si>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</si>
  <si>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</si>
  <si>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</si>
  <si>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</si>
  <si>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</si>
  <si>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</si>
  <si>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</si>
  <si>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</si>
  <si>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</si>
  <si>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</si>
  <si>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</si>
  <si>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</si>
  <si>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</si>
  <si>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</si>
  <si>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</si>
  <si>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</si>
  <si>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</si>
  <si>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</si>
  <si>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</si>
  <si>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</si>
  <si>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</si>
  <si>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</si>
  <si>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</si>
  <si>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</si>
  <si>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</si>
  <si>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</si>
  <si>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</si>
  <si>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</si>
  <si>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</si>
  <si>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</si>
  <si>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</si>
  <si>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</si>
  <si>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</si>
  <si>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</si>
  <si>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</si>
  <si>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</si>
  <si>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</si>
  <si>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</si>
  <si>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</si>
  <si>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</si>
  <si>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</si>
  <si>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</si>
  <si>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</si>
  <si>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</si>
  <si>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</si>
  <si>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</si>
  <si>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</si>
  <si>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</si>
  <si>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</si>
  <si>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</si>
  <si>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</si>
  <si>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</si>
  <si>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</si>
  <si>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</si>
  <si>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</si>
  <si>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</si>
  <si>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</si>
  <si>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</si>
  <si>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</si>
  <si>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</si>
  <si>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</si>
  <si>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</si>
  <si>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</si>
  <si>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</si>
  <si>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</si>
  <si>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</si>
  <si>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</si>
  <si>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</si>
  <si>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</si>
  <si>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</si>
  <si>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</si>
  <si>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</si>
  <si>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</si>
  <si>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</si>
  <si>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</si>
  <si>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</si>
  <si>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</si>
  <si>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</si>
  <si>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</si>
  <si>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</si>
  <si>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</si>
  <si>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</si>
  <si>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</si>
  <si>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</si>
  <si>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</si>
  <si>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</si>
  <si>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</si>
  <si>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</si>
  <si>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</si>
  <si>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</si>
  <si>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</si>
  <si>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</si>
  <si>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</si>
  <si>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</si>
  <si>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</si>
  <si>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</si>
  <si>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</si>
  <si>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</si>
  <si>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</si>
  <si>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</si>
  <si>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</si>
  <si>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</si>
  <si>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</si>
  <si>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</si>
  <si>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</si>
  <si>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</si>
  <si>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</si>
  <si>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</si>
  <si>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</si>
  <si>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</si>
  <si>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</si>
  <si>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</si>
  <si>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</si>
  <si>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</si>
  <si>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</si>
  <si>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</si>
  <si>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</si>
  <si>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</si>
  <si>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</si>
  <si>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</si>
  <si>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</si>
  <si>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</si>
  <si>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</si>
  <si>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</si>
  <si>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</si>
  <si>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</si>
  <si>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</si>
  <si>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</si>
  <si>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</si>
  <si>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</si>
  <si>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</si>
  <si>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</si>
  <si>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</si>
  <si>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</si>
  <si>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</si>
  <si>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</si>
  <si>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</si>
  <si>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</si>
  <si>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</si>
  <si>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</si>
  <si>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</si>
  <si>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</si>
  <si>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</si>
  <si>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</si>
  <si>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</si>
  <si>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</si>
  <si>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</si>
  <si>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</si>
  <si>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</si>
  <si>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</si>
  <si>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</si>
  <si>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</si>
  <si>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</si>
  <si>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</si>
  <si>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</si>
  <si>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</si>
  <si>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</si>
  <si>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</si>
  <si>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</si>
  <si>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</si>
  <si>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</si>
  <si>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</si>
  <si>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</si>
  <si>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</si>
  <si>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</si>
  <si>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</si>
  <si>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</si>
  <si>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</si>
  <si>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</si>
  <si>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</si>
  <si>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</si>
  <si>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</si>
  <si>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</si>
  <si>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</si>
  <si>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</si>
  <si>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</si>
  <si>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</si>
  <si>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</si>
  <si>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</si>
  <si>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</si>
  <si>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</si>
  <si>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</si>
  <si>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</si>
  <si>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</si>
  <si>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</si>
  <si>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</si>
  <si>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</si>
  <si>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</si>
  <si>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</si>
  <si>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</si>
  <si>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</si>
  <si>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</si>
  <si>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</si>
  <si>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</si>
  <si>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</si>
  <si>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</si>
  <si>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</si>
  <si>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</si>
  <si>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</si>
  <si>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</si>
  <si>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</si>
  <si>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</si>
  <si>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</si>
  <si>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</si>
  <si>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</si>
  <si>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</si>
  <si>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</si>
  <si>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</si>
  <si>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</si>
  <si>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</si>
  <si>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</si>
  <si>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</si>
  <si>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</si>
  <si>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</si>
  <si>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</si>
  <si>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</si>
  <si>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</si>
  <si>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</si>
  <si>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</si>
  <si>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</si>
  <si>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</si>
  <si>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</si>
  <si>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</si>
  <si>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</si>
  <si>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</si>
  <si>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</si>
  <si>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</si>
  <si>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</si>
  <si>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</si>
  <si>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</si>
  <si>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</si>
  <si>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</si>
  <si>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</si>
  <si>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</si>
  <si>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</si>
  <si>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</si>
  <si>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</si>
  <si>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</si>
  <si>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</si>
  <si>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</si>
  <si>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</si>
  <si>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</si>
  <si>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</si>
  <si>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</si>
  <si>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</si>
  <si>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</si>
  <si>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</si>
  <si>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</si>
  <si>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</si>
  <si>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</si>
  <si>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</si>
  <si>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</si>
  <si>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</si>
  <si>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</si>
  <si>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</si>
  <si>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</si>
  <si>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</si>
  <si>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</si>
  <si>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</si>
  <si>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</si>
  <si>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</si>
  <si>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</si>
  <si>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</si>
  <si>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</si>
  <si>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</si>
  <si>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</si>
  <si>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</si>
  <si>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</si>
  <si>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</si>
  <si>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</si>
  <si>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</si>
  <si>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</si>
  <si>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</si>
  <si>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</si>
  <si>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</si>
  <si>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</si>
  <si>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</si>
  <si>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</si>
  <si>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</si>
  <si>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</si>
  <si>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</si>
  <si>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</si>
  <si>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</si>
  <si>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</si>
  <si>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</si>
  <si>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</si>
  <si>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</si>
  <si>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</si>
  <si>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</si>
  <si>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</si>
  <si>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</si>
  <si>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</si>
  <si>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</si>
  <si>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</si>
  <si>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</si>
  <si>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</si>
  <si>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</si>
  <si>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</si>
  <si>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</si>
  <si>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</si>
  <si>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</si>
  <si>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</si>
  <si>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</si>
  <si>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</si>
  <si>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</si>
  <si>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</si>
  <si>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</si>
  <si>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</si>
  <si>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</si>
  <si>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</si>
  <si>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</si>
  <si>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</si>
  <si>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</si>
  <si>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</si>
  <si>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</si>
  <si>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</si>
  <si>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</si>
  <si>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</si>
  <si>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</si>
  <si>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</si>
  <si>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</si>
  <si>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</si>
  <si>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</si>
  <si>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</si>
  <si>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</si>
  <si>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</si>
  <si>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</si>
  <si>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</si>
  <si>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</si>
  <si>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</si>
  <si>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</si>
  <si>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</si>
  <si>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</si>
  <si>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</si>
  <si>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</si>
  <si>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</si>
  <si>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</si>
  <si>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</si>
  <si>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</si>
  <si>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</si>
  <si>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</si>
  <si>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</si>
  <si>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</si>
  <si>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</si>
  <si>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</si>
  <si>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</si>
  <si>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</si>
  <si>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</si>
  <si>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</si>
  <si>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</si>
  <si>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</si>
  <si>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</si>
  <si>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</si>
  <si>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</si>
  <si>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</si>
  <si>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</si>
  <si>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</si>
  <si>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</si>
  <si>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</si>
  <si>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</si>
  <si>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</si>
  <si>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</si>
  <si>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</si>
  <si>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</si>
  <si>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</si>
  <si>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</si>
  <si>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</si>
  <si>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</si>
  <si>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</si>
  <si>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</si>
  <si>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</si>
  <si>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</si>
  <si>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</si>
  <si>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</si>
  <si>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</si>
  <si>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</si>
  <si>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</si>
  <si>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</si>
  <si>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</si>
  <si>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</si>
  <si>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</si>
  <si>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</si>
  <si>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</si>
  <si>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</si>
  <si>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</si>
  <si>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</si>
  <si>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</si>
  <si>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</si>
  <si>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</si>
  <si>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</si>
  <si>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</si>
  <si>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</si>
  <si>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</si>
  <si>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</si>
  <si>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</si>
  <si>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</si>
  <si>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</si>
  <si>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</si>
  <si>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</si>
  <si>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</si>
  <si>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</si>
  <si>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</si>
  <si>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</si>
  <si>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</si>
  <si>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</si>
  <si>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</si>
  <si>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</si>
  <si>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</si>
  <si>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</si>
  <si>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</si>
  <si>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</si>
  <si>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</si>
  <si>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</si>
  <si>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</si>
  <si>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</si>
  <si>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</si>
  <si>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</si>
  <si>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</si>
  <si>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</si>
  <si>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</si>
  <si>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</si>
  <si>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</si>
  <si>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</si>
  <si>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</si>
  <si>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</si>
  <si>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</si>
  <si>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</si>
  <si>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</si>
  <si>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</si>
  <si>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</si>
  <si>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</si>
  <si>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</si>
  <si>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</si>
  <si>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</si>
  <si>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</si>
  <si>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</si>
  <si>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</si>
  <si>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</si>
  <si>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</si>
  <si>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</si>
  <si>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</si>
  <si>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</si>
  <si>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</si>
  <si>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</si>
  <si>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</si>
  <si>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</si>
  <si>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</si>
  <si>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</si>
  <si>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</si>
  <si>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</si>
  <si>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</si>
  <si>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</si>
  <si>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</si>
  <si>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</si>
  <si>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</si>
  <si>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</si>
  <si>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</si>
  <si>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</si>
  <si>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</si>
  <si>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</si>
  <si>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</si>
  <si>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</si>
  <si>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</si>
  <si>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</si>
  <si>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</si>
  <si>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</si>
  <si>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</si>
  <si>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</si>
  <si>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</si>
  <si>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</si>
  <si>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</si>
  <si>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</si>
  <si>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</si>
  <si>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</si>
  <si>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</si>
  <si>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</si>
  <si>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</si>
  <si>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</si>
  <si>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</si>
  <si>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</si>
  <si>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</si>
  <si>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</si>
  <si>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</si>
  <si>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</si>
  <si>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</si>
  <si>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</si>
  <si>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</si>
  <si>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</si>
  <si>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</si>
  <si>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</si>
  <si>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</si>
  <si>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</si>
  <si>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</si>
  <si>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</si>
  <si>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</si>
  <si>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</si>
  <si>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</si>
  <si>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</si>
  <si>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</si>
  <si>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</si>
  <si>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</si>
  <si>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</si>
  <si>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</si>
  <si>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</si>
  <si>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</si>
  <si>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</si>
  <si>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</si>
  <si>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</si>
  <si>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</si>
  <si>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</si>
  <si>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</si>
  <si>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</si>
  <si>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</si>
  <si>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</si>
  <si>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</si>
  <si>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</si>
  <si>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</si>
  <si>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</si>
  <si>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</si>
  <si>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</si>
  <si>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</si>
  <si>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</si>
  <si>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</si>
  <si>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</si>
  <si>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</si>
  <si>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</si>
  <si>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</si>
  <si>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</si>
  <si>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</si>
  <si>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</si>
  <si>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</si>
  <si>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</si>
  <si>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</si>
  <si>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</si>
  <si>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</si>
  <si>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</si>
  <si>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</si>
  <si>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</si>
  <si>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</si>
  <si>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</si>
  <si>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</si>
  <si>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</si>
  <si>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</si>
  <si>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</si>
  <si>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</si>
  <si>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</si>
  <si>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</si>
  <si>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</si>
  <si>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</si>
  <si>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</si>
  <si>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</si>
  <si>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</si>
  <si>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</si>
  <si>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</si>
  <si>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</si>
  <si>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</si>
  <si>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</si>
  <si>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</si>
  <si>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</si>
  <si>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</si>
  <si>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</si>
  <si>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</si>
  <si>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</si>
  <si>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</si>
  <si>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</si>
  <si>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</si>
  <si>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</si>
  <si>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</si>
  <si>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</si>
  <si>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</si>
  <si>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</si>
  <si>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</si>
  <si>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</si>
  <si>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</si>
  <si>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</si>
  <si>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</si>
  <si>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</si>
  <si>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</si>
  <si>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</si>
  <si>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</si>
  <si>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</si>
  <si>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</si>
  <si>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</si>
  <si>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</si>
  <si>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</si>
  <si>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</si>
  <si>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</si>
  <si>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</si>
  <si>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</si>
  <si>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</si>
  <si>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</si>
  <si>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</si>
  <si>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</si>
  <si>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</si>
  <si>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</si>
  <si>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</si>
  <si>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</si>
  <si>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</si>
  <si>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</si>
  <si>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</si>
  <si>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</si>
  <si>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</si>
  <si>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</si>
  <si>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</si>
  <si>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</si>
  <si>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</si>
  <si>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</si>
  <si>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</si>
  <si>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</si>
  <si>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</si>
  <si>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</si>
  <si>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</si>
  <si>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</si>
  <si>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</si>
  <si>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</si>
  <si>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</si>
  <si>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</si>
  <si>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</si>
  <si>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</si>
  <si>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</si>
  <si>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</si>
  <si>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</si>
  <si>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</si>
  <si>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</si>
  <si>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</si>
  <si>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</si>
  <si>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</si>
  <si>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</si>
  <si>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</si>
  <si>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</si>
  <si>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</si>
  <si>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</si>
  <si>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</si>
  <si>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</si>
  <si>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</si>
  <si>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</si>
  <si>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</si>
  <si>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</si>
  <si>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</si>
  <si>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</si>
  <si>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</si>
  <si>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</si>
  <si>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</si>
  <si>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</si>
  <si>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</si>
  <si>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</si>
  <si>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</si>
  <si>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</si>
  <si>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</si>
  <si>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</si>
  <si>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</si>
  <si>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</si>
  <si>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</si>
  <si>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</si>
  <si>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</si>
  <si>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</si>
  <si>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</si>
  <si>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</si>
  <si>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</si>
  <si>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</si>
  <si>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</si>
  <si>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</si>
  <si>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</si>
  <si>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</si>
  <si>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</si>
  <si>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</si>
  <si>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</si>
  <si>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</si>
  <si>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</si>
  <si>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</si>
  <si>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</si>
  <si>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</si>
  <si>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</si>
  <si>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</si>
  <si>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</si>
  <si>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</si>
  <si>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</si>
  <si>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</si>
  <si>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</si>
  <si>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</si>
  <si>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</si>
  <si>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</si>
  <si>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</si>
  <si>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</si>
  <si>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</si>
  <si>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</si>
  <si>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</si>
  <si>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</si>
  <si>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</si>
  <si>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</si>
  <si>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</si>
  <si>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</si>
  <si>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</si>
  <si>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</si>
  <si>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</si>
  <si>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</si>
  <si>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</si>
  <si>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</si>
  <si>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</si>
  <si>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</si>
  <si>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</si>
  <si>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</si>
  <si>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</si>
  <si>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</si>
  <si>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</si>
  <si>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</si>
  <si>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</si>
  <si>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</si>
  <si>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</si>
  <si>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</si>
  <si>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</si>
  <si>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</si>
  <si>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</si>
  <si>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</si>
  <si>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</si>
  <si>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</si>
  <si>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</si>
  <si>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</si>
  <si>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</si>
  <si>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</si>
  <si>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</si>
  <si>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</si>
  <si>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</si>
  <si>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</si>
  <si>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</si>
  <si>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</si>
  <si>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</si>
  <si>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</si>
  <si>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</si>
  <si>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</si>
  <si>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</si>
  <si>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</si>
  <si>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</si>
  <si>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</si>
  <si>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</si>
  <si>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</si>
  <si>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</si>
  <si>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</si>
  <si>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</si>
  <si>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</si>
  <si>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</si>
  <si>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</si>
  <si>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</si>
  <si>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</si>
  <si>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</si>
  <si>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</si>
  <si>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</si>
  <si>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</si>
  <si>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</si>
  <si>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</si>
  <si>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</si>
  <si>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</si>
  <si>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</si>
  <si>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</si>
  <si>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</si>
  <si>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</si>
  <si>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</si>
  <si>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</si>
  <si>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</si>
  <si>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</si>
  <si>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</si>
  <si>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</si>
  <si>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</si>
  <si>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</si>
  <si>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</si>
  <si>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</si>
  <si>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</si>
  <si>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</si>
  <si>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</si>
  <si>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</si>
  <si>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</si>
  <si>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</si>
  <si>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</si>
  <si>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</si>
  <si>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</si>
  <si>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</si>
  <si>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</si>
  <si>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</si>
  <si>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</si>
  <si>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</si>
  <si>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</si>
  <si>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</si>
  <si>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</si>
  <si>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</si>
  <si>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</si>
  <si>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</si>
  <si>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</si>
  <si>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</si>
  <si>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</si>
  <si>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</si>
  <si>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</si>
  <si>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</si>
  <si>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</si>
  <si>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</si>
  <si>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</si>
  <si>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</si>
  <si>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</si>
  <si>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</si>
  <si>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</si>
  <si>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</si>
  <si>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</si>
  <si>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</si>
  <si>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</si>
  <si>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</si>
  <si>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</si>
  <si>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</si>
  <si>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</si>
  <si>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</si>
  <si>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</si>
  <si>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</si>
  <si>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</si>
  <si>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</si>
  <si>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</si>
  <si>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</si>
  <si>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</si>
  <si>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</si>
  <si>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</si>
  <si>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</si>
  <si>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</si>
  <si>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</si>
  <si>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</si>
  <si>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</si>
  <si>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</si>
  <si>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</si>
  <si>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</si>
  <si>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</si>
  <si>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</si>
  <si>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</si>
  <si>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</si>
  <si>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</si>
  <si>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</si>
  <si>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</si>
  <si>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</si>
  <si>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</si>
  <si>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</si>
  <si>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</si>
  <si>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</si>
  <si>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</si>
  <si>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</si>
  <si>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</si>
  <si>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</si>
  <si>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</si>
  <si>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</si>
  <si>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</si>
  <si>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</si>
  <si>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</si>
  <si>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</si>
  <si>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</si>
  <si>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</si>
  <si>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</si>
  <si>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</si>
  <si>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</si>
  <si>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</si>
  <si>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</si>
  <si>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</si>
  <si>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</si>
  <si>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</si>
  <si>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</si>
  <si>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</si>
  <si>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</si>
  <si>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</si>
  <si>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</si>
  <si>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</si>
  <si>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</si>
  <si>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</si>
  <si>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</si>
  <si>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</si>
  <si>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</si>
  <si>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</si>
  <si>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</si>
  <si>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</si>
  <si>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</si>
  <si>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</si>
  <si>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</si>
  <si>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</si>
  <si>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</si>
  <si>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</si>
  <si>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</si>
  <si>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</si>
  <si>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</si>
  <si>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</si>
  <si>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</si>
  <si>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</si>
  <si>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</si>
  <si>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</si>
  <si>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</si>
  <si>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</si>
  <si>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</si>
  <si>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</si>
  <si>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</si>
  <si>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</si>
  <si>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</si>
  <si>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</si>
  <si>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</si>
  <si>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</si>
  <si>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</si>
  <si>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</si>
  <si>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</si>
  <si>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</si>
  <si>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</si>
  <si>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</si>
  <si>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</si>
  <si>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</si>
  <si>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</si>
  <si>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</si>
  <si>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</si>
  <si>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</si>
  <si>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</si>
  <si>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</si>
  <si>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</si>
  <si>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</si>
  <si>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</si>
  <si>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</si>
  <si>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</si>
  <si>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</si>
  <si>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</si>
  <si>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</si>
  <si>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</si>
  <si>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</si>
  <si>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</si>
  <si>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</si>
  <si>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</si>
  <si>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</si>
  <si>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</si>
  <si>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</si>
  <si>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</si>
  <si>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</si>
  <si>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</si>
  <si>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</si>
  <si>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</si>
  <si>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</si>
  <si>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</si>
  <si>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</si>
  <si>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</si>
  <si>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</si>
  <si>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</si>
  <si>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</si>
  <si>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</si>
  <si>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</si>
  <si>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</si>
  <si>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</si>
  <si>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</si>
  <si>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</si>
  <si>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</si>
  <si>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</si>
  <si>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</si>
  <si>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</si>
  <si>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</si>
  <si>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</si>
  <si>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</si>
  <si>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</si>
  <si>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</si>
  <si>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</si>
  <si>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</si>
  <si>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</si>
  <si>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</si>
  <si>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</si>
  <si>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</si>
  <si>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</si>
  <si>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</si>
  <si>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</si>
  <si>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</si>
  <si>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</si>
  <si>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</si>
  <si>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</si>
  <si>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</si>
  <si>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</si>
  <si>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</si>
  <si>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</si>
  <si>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</si>
  <si>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</si>
  <si>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</si>
  <si>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</si>
  <si>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</si>
  <si>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</si>
  <si>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</si>
  <si>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</si>
  <si>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</si>
  <si>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</si>
  <si>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</si>
  <si>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</si>
  <si>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</si>
  <si>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</si>
  <si>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</si>
  <si>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</si>
  <si>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</si>
  <si>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</si>
  <si>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</si>
  <si>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</si>
  <si>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</si>
  <si>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</si>
  <si>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</si>
  <si>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</si>
  <si>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</si>
  <si>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</si>
  <si>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</si>
  <si>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</si>
  <si>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</si>
  <si>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</si>
  <si>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</si>
  <si>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</si>
  <si>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</si>
  <si>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</si>
  <si>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</si>
  <si>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</si>
  <si>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</si>
  <si>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</si>
  <si>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</si>
  <si>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</si>
  <si>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</si>
  <si>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</si>
  <si>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</si>
  <si>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</si>
  <si>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</si>
  <si>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</si>
  <si>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</si>
  <si>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</si>
  <si>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</si>
  <si>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</si>
  <si>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</si>
  <si>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</si>
  <si>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</si>
  <si>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</si>
  <si>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</si>
  <si>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</si>
  <si>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</si>
  <si>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</si>
  <si>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</si>
  <si>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</si>
  <si>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</si>
  <si>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</si>
  <si>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</si>
  <si>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</si>
  <si>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</si>
  <si>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</si>
  <si>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</si>
  <si>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</si>
  <si>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</si>
  <si>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</si>
  <si>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</si>
  <si>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</si>
  <si>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</si>
  <si>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</si>
  <si>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</si>
  <si>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</si>
  <si>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</si>
  <si>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</si>
  <si>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</si>
  <si>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</si>
  <si>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</si>
  <si>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</si>
  <si>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</si>
  <si>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</si>
  <si>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</si>
  <si>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</si>
  <si>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</si>
  <si>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</si>
  <si>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</si>
  <si>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</si>
  <si>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</si>
  <si>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</si>
  <si>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</si>
  <si>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</si>
  <si>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</si>
  <si>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</si>
  <si>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</si>
  <si>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</si>
  <si>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</si>
  <si>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</si>
  <si>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</si>
  <si>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</si>
  <si>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</si>
  <si>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</si>
  <si>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</si>
  <si>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</si>
  <si>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</si>
  <si>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</si>
  <si>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</si>
  <si>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</si>
  <si>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</si>
  <si>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</si>
  <si>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</si>
  <si>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</si>
  <si>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</si>
  <si>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</si>
  <si>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</si>
  <si>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</si>
  <si>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</si>
  <si>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</si>
  <si>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</si>
  <si>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</si>
  <si>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</si>
  <si>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</si>
  <si>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</si>
  <si>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</si>
  <si>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</si>
  <si>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</si>
  <si>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</si>
  <si>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</si>
  <si>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</si>
  <si>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</si>
  <si>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</si>
  <si>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</si>
  <si>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</si>
  <si>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</si>
  <si>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</si>
  <si>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</si>
  <si>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</si>
  <si>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</si>
  <si>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</si>
  <si>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</si>
  <si>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</si>
  <si>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</si>
  <si>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</si>
  <si>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</si>
  <si>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</si>
  <si>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</si>
  <si>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</si>
  <si>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</si>
  <si>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</si>
  <si>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</si>
  <si>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</si>
  <si>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</si>
  <si>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</si>
  <si>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</si>
  <si>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</si>
  <si>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</si>
  <si>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</si>
  <si>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</si>
  <si>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</si>
  <si>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</si>
  <si>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</si>
  <si>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</si>
  <si>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</si>
  <si>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</si>
  <si>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</si>
  <si>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</si>
  <si>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</si>
  <si>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</si>
  <si>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</si>
  <si>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</si>
  <si>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</si>
  <si>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</si>
  <si>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</si>
  <si>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</si>
  <si>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</si>
  <si>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</si>
  <si>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</si>
  <si>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</si>
  <si>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</si>
  <si>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</si>
  <si>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</si>
  <si>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</si>
  <si>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</si>
  <si>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</si>
  <si>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</si>
  <si>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</si>
  <si>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</si>
  <si>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</si>
  <si>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</si>
  <si>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</si>
  <si>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</si>
  <si>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</si>
  <si>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</si>
  <si>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</si>
  <si>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</si>
  <si>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</si>
  <si>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</si>
  <si>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</si>
  <si>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</si>
  <si>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</si>
  <si>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</si>
  <si>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</si>
  <si>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</si>
  <si>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</si>
  <si>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</si>
  <si>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</si>
  <si>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</si>
  <si>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</si>
  <si>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</si>
  <si>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</si>
  <si>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</si>
  <si>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</si>
  <si>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</si>
  <si>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</si>
  <si>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</si>
  <si>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</si>
  <si>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</si>
  <si>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</si>
  <si>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</si>
  <si>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</si>
  <si>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</si>
  <si>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</si>
  <si>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</si>
  <si>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</si>
  <si>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</si>
  <si>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</si>
  <si>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</si>
  <si>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</si>
  <si>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</si>
  <si>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</si>
  <si>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</si>
  <si>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</si>
  <si>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</si>
  <si>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</si>
  <si>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</si>
  <si>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</si>
  <si>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</si>
  <si>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</si>
  <si>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</si>
  <si>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</si>
  <si>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</si>
  <si>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</si>
  <si>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</si>
  <si>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</si>
  <si>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</si>
  <si>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</si>
  <si>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</si>
  <si>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</si>
  <si>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</si>
  <si>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</si>
  <si>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</si>
  <si>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</si>
  <si>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</si>
  <si>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</si>
  <si>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</si>
  <si>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</si>
  <si>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</si>
  <si>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</si>
  <si>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</si>
  <si>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</si>
  <si>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</si>
  <si>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</si>
  <si>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</si>
  <si>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</si>
  <si>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</si>
  <si>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</si>
  <si>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</si>
  <si>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</si>
  <si>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</si>
  <si>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</si>
  <si>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</si>
  <si>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</si>
  <si>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</si>
  <si>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</si>
  <si>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</si>
  <si>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</si>
  <si>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</si>
  <si>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</si>
  <si>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</si>
  <si>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</si>
  <si>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</si>
  <si>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</si>
  <si>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</si>
  <si>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</si>
  <si>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</si>
  <si>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</si>
  <si>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</si>
  <si>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</si>
  <si>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</si>
  <si>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</si>
  <si>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</si>
  <si>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</si>
  <si>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</si>
  <si>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</si>
  <si>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</si>
  <si>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</si>
  <si>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</si>
  <si>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</si>
  <si>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</si>
  <si>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</si>
  <si>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</si>
  <si>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</si>
  <si>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</si>
  <si>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</si>
  <si>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</si>
  <si>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</si>
  <si>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</si>
  <si>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</si>
  <si>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</si>
  <si>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</si>
  <si>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</si>
  <si>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</si>
  <si>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</si>
  <si>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</si>
  <si>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</si>
  <si>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</si>
  <si>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</si>
  <si>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</si>
  <si>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</si>
  <si>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</si>
  <si>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</si>
  <si>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</si>
  <si>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</si>
  <si>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</si>
  <si>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</si>
  <si>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</si>
  <si>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</si>
  <si>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</si>
  <si>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</si>
  <si>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</si>
  <si>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</si>
  <si>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</si>
  <si>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</si>
  <si>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</si>
  <si>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</si>
  <si>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</si>
  <si>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</si>
  <si>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</si>
  <si>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</si>
  <si>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</si>
  <si>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</si>
  <si>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</si>
  <si>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</si>
  <si>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</si>
  <si>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</si>
  <si>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</si>
  <si>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</si>
  <si>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</si>
  <si>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</si>
  <si>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</si>
  <si>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</si>
  <si>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</si>
  <si>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</si>
  <si>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</si>
  <si>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</si>
  <si>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</si>
  <si>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</si>
  <si>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</si>
  <si>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</si>
  <si>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</si>
  <si>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</si>
  <si>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</si>
  <si>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</si>
  <si>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</si>
  <si>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</si>
  <si>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</si>
  <si>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</si>
  <si>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</si>
  <si>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</si>
  <si>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</si>
  <si>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</si>
  <si>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</si>
  <si>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</si>
  <si>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</si>
  <si>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</si>
  <si>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</si>
  <si>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</si>
  <si>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</si>
  <si>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</si>
  <si>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</si>
  <si>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</si>
  <si>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</si>
  <si>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</si>
  <si>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</si>
  <si>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</si>
  <si>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</si>
  <si>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</si>
  <si>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</si>
  <si>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</si>
  <si>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</si>
  <si>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</si>
  <si>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</si>
  <si>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</si>
  <si>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</si>
  <si>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</si>
  <si>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</si>
  <si>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</si>
  <si>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</si>
  <si>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</si>
  <si>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</si>
  <si>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</si>
  <si>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</si>
  <si>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</si>
  <si>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</si>
  <si>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</si>
  <si>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</si>
  <si>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</si>
  <si>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</si>
  <si>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</si>
  <si>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</si>
  <si>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</si>
  <si>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</si>
  <si>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</si>
  <si>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</si>
  <si>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</si>
  <si>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</si>
  <si>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</si>
  <si>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</si>
  <si>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</si>
  <si>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</si>
  <si>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</si>
  <si>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</si>
  <si>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</si>
  <si>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</si>
  <si>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</si>
  <si>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</si>
  <si>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</si>
  <si>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</si>
  <si>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</si>
  <si>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</si>
  <si>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</si>
  <si>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</si>
  <si>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</si>
  <si>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</si>
  <si>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</si>
  <si>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</si>
  <si>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</si>
  <si>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</si>
  <si>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</si>
  <si>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</si>
  <si>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</si>
  <si>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</si>
  <si>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</si>
  <si>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</si>
  <si>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</si>
  <si>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</si>
  <si>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</si>
  <si>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</si>
  <si>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</si>
  <si>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</si>
  <si>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</si>
  <si>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</si>
  <si>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</si>
  <si>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</si>
  <si>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</si>
  <si>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</si>
  <si>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</si>
  <si>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</si>
  <si>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</si>
  <si>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</si>
  <si>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</si>
  <si>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</si>
  <si>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</si>
  <si>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</si>
  <si>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</si>
  <si>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</si>
  <si>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</si>
  <si>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</si>
  <si>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</si>
  <si>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</si>
  <si>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</si>
  <si>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</si>
  <si>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</si>
  <si>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</si>
  <si>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</si>
  <si>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</si>
  <si>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</si>
  <si>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</si>
  <si>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</si>
  <si>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</si>
  <si>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</si>
  <si>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</si>
  <si>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</si>
  <si>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</si>
  <si>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</si>
  <si>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</si>
  <si>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</si>
  <si>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</si>
  <si>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</si>
  <si>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</si>
  <si>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</si>
  <si>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</si>
  <si>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</si>
  <si>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</si>
  <si>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</si>
  <si>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</si>
  <si>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</si>
  <si>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</si>
  <si>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</si>
  <si>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</si>
  <si>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</si>
  <si>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</si>
  <si>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</si>
  <si>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</si>
  <si>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</si>
  <si>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</si>
  <si>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</si>
  <si>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</si>
  <si>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</si>
  <si>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</si>
  <si>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</si>
  <si>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</si>
  <si>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</si>
  <si>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</si>
  <si>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</si>
  <si>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</si>
  <si>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</si>
  <si>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</si>
  <si>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</si>
  <si>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</si>
  <si>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</si>
  <si>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</si>
  <si>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</si>
  <si>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</si>
  <si>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</si>
  <si>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</si>
  <si>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</si>
  <si>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</si>
  <si>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</si>
  <si>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</si>
  <si>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</si>
  <si>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</si>
  <si>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</si>
  <si>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</si>
  <si>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</si>
  <si>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</si>
  <si>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</si>
  <si>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</si>
  <si>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</si>
  <si>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</si>
  <si>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</si>
  <si>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</si>
  <si>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</si>
  <si>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</si>
  <si>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</si>
  <si>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</si>
  <si>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</si>
  <si>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</si>
  <si>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</si>
  <si>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</si>
  <si>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</si>
  <si>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</si>
  <si>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</si>
  <si>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</si>
  <si>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</si>
  <si>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</si>
  <si>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</si>
  <si>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</si>
  <si>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</si>
  <si>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</si>
  <si>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</si>
  <si>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</si>
  <si>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</si>
  <si>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</si>
  <si>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</si>
  <si>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</si>
  <si>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</si>
  <si>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</si>
  <si>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</si>
  <si>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</si>
  <si>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</si>
  <si>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</si>
  <si>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</si>
  <si>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</si>
  <si>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</si>
  <si>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</si>
  <si>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</si>
  <si>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</si>
  <si>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</si>
  <si>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</si>
  <si>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</si>
  <si>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</si>
  <si>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</si>
  <si>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</si>
  <si>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</si>
  <si>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</si>
  <si>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</si>
  <si>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</si>
  <si>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</si>
  <si>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</si>
  <si>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</si>
  <si>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</si>
  <si>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</si>
  <si>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</si>
  <si>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</si>
  <si>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</si>
  <si>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</si>
  <si>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</si>
  <si>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</si>
  <si>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</si>
  <si>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</si>
  <si>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</si>
  <si>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</si>
  <si>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</si>
  <si>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</si>
  <si>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</si>
  <si>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</si>
  <si>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</si>
  <si>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</si>
  <si>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</si>
  <si>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</si>
  <si>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</si>
  <si>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</si>
  <si>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</si>
  <si>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</si>
  <si>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</si>
  <si>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</si>
  <si>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</si>
  <si>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</si>
  <si>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</si>
  <si>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</si>
  <si>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</si>
  <si>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</si>
  <si>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</si>
  <si>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</si>
  <si>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</si>
  <si>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</si>
  <si>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</si>
  <si>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</si>
  <si>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</si>
  <si>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</si>
  <si>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</si>
  <si>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</si>
  <si>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</si>
  <si>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</si>
  <si>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</si>
  <si>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</si>
  <si>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</si>
  <si>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</si>
  <si>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</si>
  <si>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</si>
  <si>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</si>
  <si>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</si>
  <si>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</si>
  <si>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</si>
  <si>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</si>
  <si>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</si>
  <si>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</si>
  <si>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</si>
  <si>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</si>
  <si>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</si>
  <si>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</si>
  <si>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</si>
  <si>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</si>
  <si>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</si>
  <si>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</si>
  <si>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</si>
  <si>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</si>
  <si>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</si>
  <si>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</si>
  <si>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</si>
  <si>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</si>
  <si>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</si>
  <si>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</si>
  <si>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</si>
  <si>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</si>
  <si>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</si>
  <si>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</si>
  <si>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</si>
  <si>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</si>
  <si>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</si>
  <si>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</si>
  <si>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</si>
  <si>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</si>
  <si>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</si>
  <si>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</si>
  <si>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</si>
  <si>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</si>
  <si>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</si>
  <si>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</si>
  <si>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</si>
  <si>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</si>
  <si>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</si>
  <si>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</si>
  <si>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</si>
  <si>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</si>
  <si>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</si>
  <si>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</si>
  <si>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</si>
  <si>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</si>
  <si>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</si>
  <si>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</si>
  <si>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</si>
  <si>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</si>
  <si>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</si>
  <si>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</si>
  <si>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</si>
  <si>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</si>
  <si>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</si>
  <si>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</si>
  <si>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</si>
  <si>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</si>
  <si>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</si>
  <si>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</si>
  <si>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</si>
  <si>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</si>
  <si>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</si>
  <si>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</si>
  <si>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</si>
  <si>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</si>
  <si>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</si>
  <si>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</si>
  <si>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</si>
  <si>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</si>
  <si>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</si>
  <si>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</si>
  <si>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</si>
  <si>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</si>
  <si>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</si>
  <si>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</si>
  <si>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</si>
  <si>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</si>
  <si>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</si>
  <si>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</si>
  <si>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</si>
  <si>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</si>
  <si>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</si>
  <si>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</si>
  <si>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</si>
  <si>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</si>
  <si>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</si>
  <si>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</si>
  <si>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</si>
  <si>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</si>
  <si>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</si>
  <si>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</si>
  <si>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</si>
  <si>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</si>
  <si>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</si>
  <si>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</si>
  <si>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</si>
  <si>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</si>
  <si>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</si>
  <si>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</si>
  <si>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</si>
  <si>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</si>
  <si>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</si>
  <si>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</si>
  <si>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</si>
  <si>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</si>
  <si>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</si>
  <si>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</si>
  <si>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</si>
  <si>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</si>
  <si>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</si>
  <si>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</si>
  <si>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</si>
  <si>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</si>
  <si>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</si>
  <si>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</si>
  <si>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</si>
  <si>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</si>
  <si>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</si>
  <si>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</si>
  <si>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</si>
  <si>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</si>
  <si>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</si>
  <si>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</si>
  <si>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</si>
  <si>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</si>
  <si>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</si>
  <si>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</si>
  <si>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</si>
  <si>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</si>
  <si>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</si>
  <si>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</si>
  <si>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</si>
  <si>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</si>
  <si>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</si>
  <si>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</si>
  <si>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</si>
  <si>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</si>
  <si>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</si>
  <si>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</si>
  <si>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</si>
  <si>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</si>
  <si>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</si>
  <si>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</si>
  <si>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</si>
  <si>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</si>
  <si>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</si>
  <si>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</si>
  <si>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</si>
  <si>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</si>
  <si>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</si>
  <si>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</si>
  <si>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</si>
  <si>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</si>
  <si>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</si>
  <si>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</si>
  <si>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</si>
  <si>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</si>
  <si>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</si>
  <si>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</si>
  <si>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</si>
  <si>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</si>
  <si>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</si>
  <si>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</si>
  <si>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</si>
  <si>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</si>
  <si>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</si>
  <si>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</si>
  <si>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</si>
  <si>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</si>
  <si>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</si>
  <si>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</si>
  <si>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</si>
  <si>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</si>
  <si>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</si>
  <si>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</si>
  <si>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</si>
  <si>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</si>
  <si>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</si>
  <si>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</si>
  <si>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</si>
  <si>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</si>
  <si>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</si>
  <si>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</si>
  <si>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</si>
  <si>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</si>
  <si>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</si>
  <si>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</si>
  <si>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</si>
  <si>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</si>
  <si>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</si>
  <si>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</si>
  <si>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</si>
  <si>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</si>
  <si>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</si>
  <si>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</si>
  <si>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</si>
  <si>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</si>
  <si>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</si>
  <si>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</si>
  <si>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</si>
  <si>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</si>
  <si>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</si>
  <si>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</si>
  <si>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</si>
  <si>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</si>
  <si>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</si>
  <si>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</si>
  <si>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</si>
  <si>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</si>
  <si>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</si>
  <si>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</si>
  <si>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</si>
  <si>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</si>
  <si>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</si>
  <si>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</si>
  <si>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</si>
  <si>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</si>
  <si>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</si>
  <si>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</si>
  <si>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</si>
  <si>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</si>
  <si>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</si>
  <si>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</si>
  <si>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</si>
  <si>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</si>
  <si>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</si>
  <si>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</si>
  <si>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</si>
  <si>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</si>
  <si>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</si>
  <si>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</si>
  <si>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</si>
  <si>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</si>
  <si>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</si>
  <si>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</si>
  <si>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</si>
  <si>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</si>
  <si>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</si>
  <si>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</si>
  <si>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</si>
  <si>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</si>
  <si>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</si>
  <si>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</si>
  <si>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</si>
  <si>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</si>
  <si>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</si>
  <si>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</si>
  <si>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</si>
  <si>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</si>
  <si>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</si>
  <si>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</si>
  <si>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</si>
  <si>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</si>
  <si>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</si>
  <si>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</si>
  <si>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</si>
  <si>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</si>
  <si>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</si>
  <si>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</si>
  <si>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</si>
  <si>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</si>
  <si>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</si>
  <si>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</si>
  <si>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</si>
  <si>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</si>
  <si>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</si>
  <si>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</si>
  <si>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</si>
  <si>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</si>
  <si>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</si>
  <si>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</si>
  <si>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</si>
  <si>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</si>
  <si>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</si>
  <si>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</si>
  <si>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</si>
  <si>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</si>
  <si>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</si>
  <si>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</si>
  <si>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</si>
  <si>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</si>
  <si>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</si>
  <si>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</si>
  <si>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</si>
  <si>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</si>
  <si>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</si>
  <si>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</si>
  <si>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</si>
  <si>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</si>
  <si>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</si>
  <si>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</si>
  <si>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</si>
  <si>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</si>
  <si>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</si>
  <si>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</si>
  <si>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</si>
  <si>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</si>
  <si>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</si>
  <si>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</si>
  <si>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</si>
  <si>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</si>
  <si>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</si>
  <si>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</si>
  <si>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</si>
  <si>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</si>
  <si>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</si>
  <si>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</si>
  <si>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</si>
  <si>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</si>
  <si>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</si>
  <si>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</si>
  <si>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</si>
  <si>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</si>
  <si>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</si>
  <si>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</si>
  <si>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</si>
  <si>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</si>
  <si>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</si>
  <si>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</si>
  <si>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</si>
  <si>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</si>
  <si>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</si>
  <si>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</si>
  <si>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</si>
  <si>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</si>
  <si>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</si>
  <si>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</si>
  <si>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</si>
  <si>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</si>
  <si>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</si>
  <si>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</si>
  <si>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</si>
  <si>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</si>
  <si>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</si>
  <si>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</si>
  <si>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</si>
  <si>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</si>
  <si>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</si>
  <si>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</si>
  <si>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</si>
  <si>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</si>
  <si>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</si>
  <si>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</si>
  <si>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</si>
  <si>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</si>
  <si>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</si>
  <si>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</si>
  <si>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</si>
  <si>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</si>
  <si>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</si>
  <si>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</si>
  <si>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</si>
  <si>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</si>
  <si>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</si>
  <si>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</si>
  <si>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</si>
  <si>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</si>
  <si>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</si>
  <si>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</si>
  <si>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</si>
  <si>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</si>
  <si>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</si>
  <si>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</si>
  <si>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</si>
  <si>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</si>
  <si>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</si>
  <si>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</si>
  <si>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</si>
  <si>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</si>
  <si>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</si>
  <si>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</si>
  <si>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</si>
  <si>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</si>
  <si>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</si>
  <si>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</si>
  <si>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</si>
  <si>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</si>
  <si>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</si>
  <si>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</si>
  <si>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</si>
  <si>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</si>
  <si>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</si>
  <si>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</si>
  <si>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</si>
  <si>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</si>
  <si>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</si>
  <si>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</si>
  <si>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</si>
  <si>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</si>
  <si>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</si>
  <si>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</si>
  <si>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</si>
  <si>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</si>
  <si>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</si>
  <si>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</si>
  <si>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</si>
  <si>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</si>
  <si>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</si>
  <si>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</si>
  <si>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</si>
  <si>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</si>
  <si>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</si>
  <si>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</si>
  <si>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</si>
  <si>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</si>
  <si>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</si>
  <si>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</si>
  <si>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</si>
  <si>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</si>
  <si>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</si>
  <si>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</si>
  <si>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</si>
  <si>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</si>
  <si>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</si>
  <si>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</si>
  <si>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</si>
  <si>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</si>
  <si>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</si>
  <si>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</si>
  <si>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</si>
  <si>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</si>
  <si>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</si>
  <si>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</si>
  <si>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</si>
  <si>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</si>
  <si>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</si>
  <si>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</si>
  <si>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</si>
  <si>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</si>
  <si>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</si>
  <si>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</si>
  <si>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</si>
  <si>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</si>
  <si>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</si>
  <si>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</si>
  <si>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</si>
  <si>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</si>
  <si>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</si>
  <si>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</si>
  <si>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</si>
  <si>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</si>
  <si>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</si>
  <si>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</si>
  <si>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</si>
  <si>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</si>
  <si>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</si>
  <si>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</si>
  <si>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</si>
  <si>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</si>
  <si>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</si>
  <si>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</si>
  <si>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</si>
  <si>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</si>
  <si>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</si>
  <si>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</si>
  <si>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</si>
  <si>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</si>
  <si>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</si>
  <si>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</si>
  <si>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</si>
  <si>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</si>
  <si>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</si>
  <si>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</si>
  <si>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</si>
  <si>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</si>
  <si>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</si>
  <si>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</si>
  <si>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</si>
  <si>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</si>
  <si>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</si>
  <si>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</si>
  <si>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</si>
  <si>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</si>
  <si>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</si>
  <si>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</si>
  <si>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</si>
  <si>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</si>
  <si>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</si>
  <si>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</si>
  <si>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</si>
  <si>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</si>
  <si>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</si>
  <si>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</si>
  <si>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</si>
  <si>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</si>
  <si>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</si>
  <si>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</si>
  <si>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</si>
  <si>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</si>
  <si>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</si>
  <si>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</si>
  <si>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</si>
  <si>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</si>
  <si>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</si>
  <si>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</si>
  <si>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</si>
  <si>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</si>
  <si>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</si>
  <si>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</si>
  <si>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</si>
  <si>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</si>
  <si>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</si>
  <si>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</si>
  <si>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</si>
  <si>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</si>
  <si>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</si>
  <si>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</si>
  <si>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</si>
  <si>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</si>
  <si>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</si>
  <si>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</si>
  <si>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</si>
  <si>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</si>
  <si>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</si>
  <si>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</si>
  <si>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</si>
  <si>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</si>
  <si>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</si>
  <si>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</si>
  <si>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</si>
  <si>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</si>
  <si>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</si>
  <si>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</si>
  <si>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</si>
  <si>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</si>
  <si>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</si>
  <si>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</si>
  <si>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</si>
  <si>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</si>
  <si>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</si>
  <si>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</si>
  <si>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</si>
  <si>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</si>
  <si>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</si>
  <si>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</si>
  <si>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</si>
  <si>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</si>
  <si>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</si>
  <si>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</si>
  <si>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</si>
  <si>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</si>
  <si>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</si>
  <si>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</si>
  <si>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</si>
  <si>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</si>
  <si>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</si>
  <si>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</si>
  <si>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</si>
  <si>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</si>
  <si>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</si>
  <si>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</si>
  <si>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</si>
  <si>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</si>
  <si>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</si>
  <si>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</si>
  <si>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</si>
  <si>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</si>
  <si>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</si>
  <si>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</si>
  <si>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</si>
  <si>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</si>
  <si>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</si>
  <si>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</si>
  <si>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</si>
  <si>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</si>
  <si>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</si>
  <si>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</si>
  <si>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</si>
  <si>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</si>
  <si>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</si>
  <si>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</si>
  <si>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</si>
  <si>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</si>
  <si>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</si>
  <si>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</si>
  <si>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</si>
  <si>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</si>
  <si>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</si>
  <si>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</si>
  <si>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</si>
  <si>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</si>
  <si>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</si>
  <si>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</si>
  <si>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</si>
  <si>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</si>
  <si>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</si>
  <si>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</si>
  <si>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</si>
  <si>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</si>
  <si>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</si>
  <si>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</si>
  <si>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</si>
  <si>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</si>
  <si>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</si>
  <si>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</si>
  <si>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</si>
  <si>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</si>
  <si>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</si>
  <si>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</si>
  <si>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</si>
  <si>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</si>
  <si>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</si>
  <si>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</si>
  <si>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</si>
  <si>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</si>
  <si>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</si>
  <si>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</si>
  <si>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</si>
  <si>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</si>
  <si>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</si>
  <si>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</si>
  <si>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</si>
  <si>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</si>
  <si>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</si>
  <si>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</si>
  <si>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</si>
  <si>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</si>
  <si>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</si>
  <si>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</si>
  <si>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</si>
  <si>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</si>
  <si>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</si>
  <si>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</si>
  <si>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</si>
  <si>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</si>
  <si>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</si>
  <si>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</si>
  <si>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</si>
  <si>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</si>
  <si>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</si>
  <si>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</si>
  <si>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</si>
  <si>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</si>
  <si>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</si>
  <si>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</si>
  <si>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</si>
  <si>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</si>
  <si>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</si>
  <si>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</si>
  <si>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</si>
  <si>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</si>
  <si>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</si>
  <si>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</si>
  <si>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</si>
  <si>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</si>
  <si>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</si>
  <si>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</si>
  <si>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</si>
  <si>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</si>
  <si>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</si>
  <si>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</si>
  <si>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</si>
  <si>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</si>
  <si>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</si>
  <si>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</si>
  <si>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</si>
  <si>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</si>
  <si>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</si>
  <si>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</si>
  <si>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</si>
  <si>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</si>
  <si>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</si>
  <si>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</si>
  <si>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</si>
  <si>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</si>
  <si>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</si>
  <si>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</si>
  <si>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</si>
  <si>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</si>
  <si>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</si>
  <si>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</si>
  <si>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</si>
  <si>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</si>
  <si>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</si>
  <si>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</si>
  <si>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</si>
  <si>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</si>
  <si>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</si>
  <si>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</si>
  <si>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</si>
  <si>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</si>
  <si>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</si>
  <si>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</si>
  <si>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</si>
  <si>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</si>
  <si>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</si>
  <si>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</si>
  <si>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</si>
  <si>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</si>
  <si>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</si>
  <si>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</si>
  <si>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</si>
  <si>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</si>
  <si>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</si>
  <si>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</si>
  <si>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</si>
  <si>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</si>
  <si>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</si>
  <si>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</si>
  <si>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</si>
  <si>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</si>
  <si>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</si>
  <si>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</si>
  <si>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</si>
  <si>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</si>
  <si>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</si>
  <si>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</si>
  <si>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</si>
  <si>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</si>
  <si>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</si>
  <si>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</si>
  <si>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</si>
  <si>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</si>
  <si>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</si>
  <si>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</si>
  <si>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</si>
  <si>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</si>
  <si>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</si>
  <si>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</si>
  <si>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</si>
  <si>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</si>
  <si>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</si>
  <si>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</si>
  <si>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</si>
  <si>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</si>
  <si>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</si>
  <si>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</si>
  <si>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</si>
  <si>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</si>
  <si>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</si>
  <si>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</si>
  <si>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</si>
  <si>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</si>
  <si>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</si>
  <si>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</si>
  <si>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</si>
  <si>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</si>
  <si>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</si>
  <si>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</si>
  <si>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</si>
  <si>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</si>
  <si>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</si>
  <si>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</si>
  <si>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</si>
  <si>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</si>
  <si>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</si>
  <si>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</si>
  <si>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</si>
  <si>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</si>
  <si>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</si>
  <si>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</si>
  <si>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</si>
  <si>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</si>
  <si>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</si>
  <si>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</si>
  <si>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</si>
  <si>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</si>
  <si>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</si>
  <si>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</si>
  <si>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</si>
  <si>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</si>
  <si>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</si>
  <si>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</si>
  <si>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</si>
  <si>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</si>
  <si>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</si>
  <si>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</si>
  <si>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</si>
  <si>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</si>
  <si>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</si>
  <si>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</si>
  <si>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</si>
  <si>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</si>
  <si>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</si>
  <si>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</si>
  <si>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</si>
  <si>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</si>
  <si>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</si>
  <si>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</si>
  <si>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</si>
  <si>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</si>
  <si>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</si>
  <si>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</si>
  <si>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</si>
  <si>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</si>
  <si>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</si>
  <si>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</si>
  <si>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</si>
  <si>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</si>
  <si>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</si>
  <si>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</si>
  <si>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</si>
  <si>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</si>
  <si>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</si>
  <si>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</si>
  <si>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</si>
  <si>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</si>
  <si>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</si>
  <si>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</si>
  <si>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</si>
  <si>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</si>
  <si>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</si>
  <si>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</si>
  <si>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</si>
  <si>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</si>
  <si>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</si>
  <si>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</si>
  <si>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</si>
  <si>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</si>
  <si>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</si>
  <si>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</si>
  <si>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</si>
  <si>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</si>
  <si>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</si>
  <si>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</si>
  <si>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</si>
  <si>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</si>
  <si>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</si>
  <si>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</si>
  <si>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</si>
  <si>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</si>
  <si>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</si>
  <si>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</si>
  <si>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</si>
  <si>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</si>
  <si>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</si>
  <si>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</si>
  <si>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</si>
  <si>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</si>
  <si>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</si>
  <si>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</si>
  <si>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</si>
  <si>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</si>
  <si>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</si>
  <si>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</si>
  <si>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</si>
  <si>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</si>
  <si>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</si>
  <si>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</si>
  <si>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</si>
  <si>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</si>
  <si>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</si>
  <si>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</si>
  <si>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</si>
  <si>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</si>
  <si>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</si>
  <si>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</si>
  <si>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</si>
  <si>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</si>
  <si>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</si>
  <si>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</si>
  <si>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</si>
  <si>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</si>
  <si>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</si>
  <si>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</si>
  <si>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</si>
  <si>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</si>
  <si>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</si>
  <si>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</si>
  <si>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</si>
  <si>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</si>
  <si>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</si>
  <si>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</si>
  <si>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</si>
  <si>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</si>
  <si>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</si>
  <si>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</si>
  <si>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</si>
  <si>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</si>
  <si>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</si>
  <si>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</si>
  <si>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</si>
  <si>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</si>
  <si>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</si>
  <si>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</si>
  <si>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</si>
  <si>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</si>
  <si>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</si>
  <si>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</si>
  <si>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</si>
  <si>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</si>
  <si>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</si>
  <si>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</si>
  <si>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</si>
  <si>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</si>
  <si>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</si>
  <si>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</si>
  <si>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</si>
  <si>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</si>
  <si>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</si>
  <si>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</si>
  <si>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</si>
  <si>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</si>
  <si>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</si>
  <si>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</si>
  <si>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</si>
  <si>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</si>
  <si>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</si>
  <si>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</si>
  <si>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</si>
  <si>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</si>
  <si>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</si>
  <si>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</si>
  <si>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</si>
  <si>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</si>
  <si>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</si>
  <si>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</si>
  <si>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</si>
  <si>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</si>
  <si>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</si>
  <si>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</si>
  <si>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</si>
  <si>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</si>
  <si>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</si>
  <si>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</si>
  <si>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</si>
  <si>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</si>
  <si>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</si>
  <si>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</si>
  <si>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</si>
  <si>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</si>
  <si>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</si>
  <si>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</si>
  <si>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</si>
  <si>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</si>
  <si>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</si>
  <si>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</si>
  <si>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</si>
  <si>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</si>
  <si>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</si>
  <si>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</si>
  <si>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</si>
  <si>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</si>
  <si>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</si>
  <si>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</si>
  <si>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</si>
  <si>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</si>
  <si>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</si>
  <si>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</si>
  <si>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</si>
  <si>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</si>
  <si>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</si>
  <si>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</si>
  <si>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</si>
  <si>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</si>
  <si>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</si>
  <si>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</si>
  <si>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</si>
  <si>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</si>
  <si>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</si>
  <si>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</si>
  <si>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</si>
  <si>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</si>
  <si>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</si>
  <si>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</si>
  <si>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</si>
  <si>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</si>
  <si>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</si>
  <si>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</si>
  <si>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</si>
  <si>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</si>
  <si>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</si>
  <si>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</si>
  <si>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</si>
  <si>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</si>
  <si>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</si>
  <si>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</si>
  <si>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</si>
  <si>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</si>
  <si>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</si>
  <si>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</si>
  <si>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</si>
  <si>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</si>
  <si>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</si>
  <si>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</si>
  <si>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</si>
  <si>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</si>
  <si>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</si>
  <si>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</si>
  <si>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</si>
  <si>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</si>
  <si>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</si>
  <si>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</si>
  <si>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</si>
  <si>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</si>
  <si>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</si>
  <si>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</si>
  <si>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</si>
  <si>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</si>
  <si>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</si>
  <si>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</si>
  <si>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</si>
  <si>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</si>
  <si>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</si>
  <si>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</si>
  <si>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</si>
  <si>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</si>
  <si>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</si>
  <si>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</si>
  <si>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</si>
  <si>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</si>
  <si>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</si>
  <si>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</si>
  <si>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</si>
  <si>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</si>
  <si>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</si>
  <si>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</si>
  <si>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</si>
  <si>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</si>
  <si>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</si>
  <si>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</si>
  <si>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</si>
  <si>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</si>
  <si>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</si>
  <si>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</si>
  <si>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</si>
  <si>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</si>
  <si>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</si>
  <si>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</si>
  <si>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</si>
  <si>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</si>
  <si>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</si>
  <si>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</si>
  <si>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</si>
  <si>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</si>
  <si>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</si>
  <si>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</si>
  <si>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</si>
  <si>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</si>
  <si>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</si>
  <si>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</si>
  <si>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</si>
  <si>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</si>
  <si>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</si>
  <si>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</si>
  <si>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</si>
  <si>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</si>
  <si>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</si>
  <si>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</si>
  <si>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</si>
  <si>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</si>
  <si>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</si>
  <si>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</si>
  <si>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</si>
  <si>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</si>
  <si>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</si>
  <si>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</si>
  <si>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</si>
  <si>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</si>
  <si>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</si>
  <si>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</si>
  <si>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</si>
  <si>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</si>
  <si>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</si>
  <si>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</si>
  <si>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</si>
  <si>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</si>
  <si>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</si>
  <si>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</si>
  <si>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</si>
  <si>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</si>
  <si>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</si>
  <si>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</si>
  <si>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</si>
  <si>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</si>
  <si>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</si>
  <si>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</si>
  <si>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</si>
  <si>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</si>
  <si>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</si>
  <si>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</si>
  <si>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</si>
  <si>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</si>
  <si>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</si>
  <si>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</si>
  <si>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</si>
  <si>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</si>
  <si>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</si>
  <si>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</si>
  <si>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</si>
  <si>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</si>
  <si>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</si>
  <si>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</si>
  <si>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</si>
  <si>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</si>
  <si>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</si>
  <si>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</si>
  <si>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</si>
  <si>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</si>
  <si>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</si>
  <si>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</si>
  <si>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</si>
  <si>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</si>
  <si>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</si>
  <si>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</si>
  <si>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</si>
  <si>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</si>
  <si>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</si>
  <si>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</si>
  <si>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</si>
  <si>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</si>
  <si>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</si>
  <si>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</si>
  <si>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</si>
  <si>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</si>
  <si>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</si>
  <si>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</si>
  <si>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</si>
  <si>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</si>
  <si>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</si>
  <si>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</si>
  <si>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</si>
  <si>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</si>
  <si>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</si>
  <si>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</si>
  <si>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</si>
  <si>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</si>
  <si>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</si>
  <si>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</si>
  <si>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</si>
  <si>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</si>
  <si>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</si>
  <si>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</si>
  <si>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</si>
  <si>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</si>
  <si>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</si>
  <si>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</si>
  <si>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</si>
  <si>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</si>
  <si>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</si>
  <si>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</si>
  <si>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</si>
  <si>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</si>
  <si>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</si>
  <si>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</si>
  <si>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</si>
  <si>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</si>
  <si>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</si>
  <si>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</si>
  <si>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</si>
  <si>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</si>
  <si>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</si>
  <si>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</si>
  <si>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</si>
  <si>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</si>
  <si>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</si>
  <si>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</si>
  <si>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</si>
  <si>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</si>
  <si>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</si>
  <si>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</si>
  <si>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</si>
  <si>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</si>
  <si>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</si>
  <si>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</si>
  <si>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</si>
  <si>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</si>
  <si>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</si>
  <si>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</si>
  <si>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</si>
  <si>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</si>
  <si>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</si>
  <si>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</si>
  <si>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</si>
  <si>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</si>
  <si>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</si>
  <si>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</si>
  <si>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</si>
  <si>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</si>
  <si>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</si>
  <si>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</si>
  <si>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</si>
  <si>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</si>
  <si>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</si>
  <si>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</si>
  <si>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</si>
  <si>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</si>
  <si>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</si>
  <si>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</si>
  <si>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</si>
  <si>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</si>
  <si>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</si>
  <si>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</si>
  <si>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</si>
  <si>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</si>
  <si>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</si>
  <si>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</si>
  <si>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</si>
  <si>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</si>
  <si>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</si>
  <si>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</si>
  <si>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</si>
  <si>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</si>
  <si>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</si>
  <si>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</si>
  <si>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</si>
  <si>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</si>
  <si>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</si>
  <si>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</si>
  <si>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</si>
  <si>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</si>
  <si>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</si>
  <si>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</si>
  <si>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</si>
  <si>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</si>
  <si>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</si>
  <si>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</si>
  <si>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</si>
  <si>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</si>
  <si>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</si>
  <si>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</si>
  <si>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</si>
  <si>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</si>
  <si>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</si>
  <si>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</si>
  <si>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</si>
  <si>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</si>
  <si>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</si>
  <si>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</si>
  <si>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</si>
  <si>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</si>
  <si>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</si>
  <si>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</si>
  <si>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</si>
  <si>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</si>
  <si>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</si>
  <si>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</si>
  <si>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</si>
  <si>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</si>
  <si>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</si>
  <si>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</si>
  <si>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</si>
  <si>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</si>
  <si>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</si>
  <si>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</si>
  <si>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</si>
  <si>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</si>
  <si>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</si>
  <si>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</si>
  <si>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</si>
  <si>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</si>
  <si>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</si>
  <si>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</si>
  <si>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</si>
  <si>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</si>
  <si>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</si>
  <si>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</si>
  <si>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</si>
  <si>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</si>
  <si>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</si>
  <si>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</si>
  <si>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</si>
  <si>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</si>
  <si>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</si>
  <si>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</si>
  <si>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</si>
  <si>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</si>
  <si>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</si>
  <si>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</si>
  <si>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</si>
  <si>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</si>
  <si>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</si>
  <si>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</si>
  <si>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</si>
  <si>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</si>
  <si>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</si>
  <si>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</si>
  <si>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</si>
  <si>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</si>
  <si>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</si>
  <si>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</si>
  <si>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</si>
  <si>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</si>
  <si>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</si>
  <si>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</si>
  <si>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</si>
  <si>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</si>
  <si>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</si>
  <si>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</si>
  <si>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</si>
  <si>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</si>
  <si>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</si>
  <si>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</si>
  <si>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</si>
  <si>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</si>
  <si>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</si>
  <si>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</si>
  <si>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</si>
  <si>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</si>
  <si>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</si>
  <si>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</si>
  <si>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</si>
  <si>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</si>
  <si>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</si>
  <si>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</si>
  <si>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</si>
  <si>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</si>
  <si>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</si>
  <si>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</si>
  <si>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</si>
  <si>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</si>
  <si>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</si>
  <si>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</si>
  <si>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</si>
  <si>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</si>
  <si>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</si>
  <si>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</si>
  <si>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</si>
  <si>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</si>
  <si>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</si>
  <si>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</si>
  <si>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</si>
  <si>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</si>
  <si>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</si>
  <si>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</si>
  <si>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</si>
  <si>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</si>
  <si>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</si>
  <si>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</si>
  <si>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</si>
  <si>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</si>
  <si>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</si>
  <si>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</si>
  <si>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</si>
  <si>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</si>
  <si>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</si>
  <si>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</si>
  <si>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</si>
  <si>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</si>
  <si>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</si>
  <si>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</si>
  <si>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</si>
  <si>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</si>
  <si>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</si>
  <si>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</si>
  <si>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</si>
  <si>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</si>
  <si>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</si>
  <si>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</si>
  <si>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</si>
  <si>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</si>
  <si>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</si>
  <si>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</si>
  <si>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</si>
  <si>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</si>
  <si>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</si>
  <si>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</si>
  <si>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</si>
  <si>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</si>
  <si>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</si>
  <si>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</si>
  <si>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</si>
  <si>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</si>
  <si>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</si>
  <si>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</si>
  <si>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</si>
  <si>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</si>
  <si>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</si>
  <si>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</si>
  <si>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</si>
  <si>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</si>
  <si>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</si>
  <si>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</si>
  <si>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</si>
  <si>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</si>
  <si>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</si>
  <si>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</si>
  <si>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</si>
  <si>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</si>
  <si>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</si>
  <si>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</si>
  <si>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</si>
  <si>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</si>
  <si>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</si>
  <si>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</si>
  <si>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</si>
  <si>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</si>
  <si>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</si>
  <si>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</si>
  <si>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</si>
  <si>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</si>
  <si>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</si>
  <si>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</si>
  <si>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</si>
  <si>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</si>
  <si>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</si>
  <si>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</si>
  <si>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</si>
  <si>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</si>
  <si>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</si>
  <si>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</si>
  <si>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</si>
  <si>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</si>
  <si>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</si>
  <si>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</si>
  <si>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</si>
  <si>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</si>
  <si>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</si>
  <si>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</si>
  <si>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</si>
  <si>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</si>
  <si>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</si>
  <si>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</si>
  <si>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</si>
  <si>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</si>
  <si>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</si>
  <si>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</si>
  <si>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</si>
  <si>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</si>
  <si>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</si>
  <si>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</si>
  <si>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</si>
  <si>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</si>
  <si>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</si>
  <si>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</si>
  <si>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</si>
  <si>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</si>
  <si>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</si>
  <si>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</si>
  <si>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</si>
  <si>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</si>
  <si>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</si>
  <si>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</si>
  <si>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</si>
  <si>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</si>
  <si>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</si>
  <si>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</si>
  <si>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</si>
  <si>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</si>
  <si>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</si>
  <si>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</si>
  <si>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</si>
  <si>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</si>
  <si>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</si>
  <si>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</si>
  <si>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</si>
  <si>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</si>
  <si>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</si>
  <si>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</si>
  <si>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</si>
  <si>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</si>
  <si>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</si>
  <si>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</si>
  <si>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</si>
  <si>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</si>
  <si>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</si>
  <si>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</si>
  <si>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</si>
  <si>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</si>
  <si>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</si>
  <si>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</si>
  <si>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</si>
  <si>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</si>
  <si>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</si>
  <si>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</si>
  <si>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</si>
  <si>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</si>
  <si>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</si>
  <si>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</si>
  <si>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</si>
  <si>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</si>
  <si>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</si>
  <si>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</si>
  <si>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</si>
  <si>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</si>
  <si>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</si>
  <si>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</si>
  <si>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</si>
  <si>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</si>
  <si>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</si>
  <si>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</si>
  <si>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</si>
  <si>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</si>
  <si>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</si>
  <si>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</si>
  <si>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</si>
  <si>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</si>
  <si>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</si>
  <si>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</si>
  <si>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</si>
  <si>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</si>
  <si>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</si>
  <si>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</si>
  <si>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</si>
  <si>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</si>
  <si>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</si>
  <si>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</si>
  <si>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</si>
  <si>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</si>
  <si>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</si>
  <si>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</si>
  <si>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</si>
  <si>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</si>
  <si>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</si>
  <si>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</si>
  <si>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</si>
  <si>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</si>
  <si>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</si>
  <si>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</si>
  <si>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</si>
  <si>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</si>
  <si>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</si>
  <si>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</si>
  <si>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</si>
  <si>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</si>
  <si>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</si>
  <si>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</si>
  <si>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</si>
  <si>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</si>
  <si>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</si>
  <si>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</si>
  <si>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</si>
  <si>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</si>
  <si>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</si>
  <si>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</si>
  <si>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</si>
  <si>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</si>
  <si>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</si>
  <si>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</si>
  <si>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</si>
  <si>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</si>
  <si>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</si>
  <si>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</si>
  <si>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</si>
  <si>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</si>
  <si>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</si>
  <si>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</si>
  <si>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</si>
  <si>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</si>
  <si>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</si>
  <si>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</si>
  <si>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</si>
  <si>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</si>
  <si>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</si>
  <si>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</si>
  <si>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</si>
  <si>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</si>
  <si>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</si>
  <si>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</si>
  <si>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</si>
  <si>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</si>
  <si>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</si>
  <si>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</si>
  <si>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</si>
  <si>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</si>
  <si>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</si>
  <si>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</si>
  <si>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</si>
  <si>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</si>
  <si>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</si>
  <si>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</si>
  <si>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</si>
  <si>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</si>
  <si>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</si>
  <si>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</si>
  <si>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</si>
  <si>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</si>
  <si>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</si>
  <si>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</si>
  <si>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</si>
  <si>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</si>
  <si>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</si>
  <si>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</si>
  <si>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</si>
  <si>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</si>
  <si>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</si>
  <si>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</si>
  <si>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</si>
  <si>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</si>
  <si>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</si>
  <si>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</si>
  <si>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</si>
  <si>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</si>
  <si>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</si>
  <si>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</si>
  <si>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</si>
  <si>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</si>
  <si>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</si>
  <si>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</si>
  <si>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</si>
  <si>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</si>
  <si>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</si>
  <si>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</si>
  <si>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</si>
  <si>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</si>
  <si>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</si>
  <si>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</si>
  <si>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</si>
  <si>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</si>
  <si>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</si>
  <si>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</si>
  <si>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</si>
  <si>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</si>
  <si>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</si>
  <si>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</si>
  <si>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</si>
  <si>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</si>
  <si>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</si>
  <si>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</si>
  <si>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</si>
  <si>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</si>
  <si>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</si>
  <si>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</si>
  <si>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</si>
  <si>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</si>
  <si>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</si>
  <si>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</si>
  <si>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</si>
  <si>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</si>
  <si>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</si>
  <si>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</si>
  <si>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</si>
  <si>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</si>
  <si>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</si>
  <si>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</si>
  <si>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</si>
  <si>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</si>
  <si>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</si>
  <si>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</si>
  <si>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</si>
  <si>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</si>
  <si>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</si>
  <si>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</si>
  <si>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</si>
  <si>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</si>
  <si>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</si>
  <si>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</si>
  <si>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</si>
  <si>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</si>
  <si>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</si>
  <si>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</si>
  <si>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</si>
  <si>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</si>
  <si>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</si>
  <si>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</si>
  <si>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</si>
  <si>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</si>
  <si>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</si>
  <si>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</si>
  <si>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</si>
  <si>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</si>
  <si>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</si>
  <si>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</si>
  <si>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</si>
  <si>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</si>
  <si>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</si>
  <si>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</si>
  <si>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</si>
  <si>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</si>
  <si>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</si>
  <si>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</si>
  <si>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</si>
  <si>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</si>
  <si>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</si>
  <si>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</si>
  <si>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</si>
  <si>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</si>
  <si>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</si>
  <si>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</si>
  <si>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</si>
  <si>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</si>
  <si>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</si>
  <si>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</si>
  <si>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</si>
  <si>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</si>
  <si>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</si>
  <si>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</si>
  <si>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</si>
  <si>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</si>
  <si>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</si>
  <si>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</si>
  <si>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</si>
  <si>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</si>
  <si>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</si>
  <si>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</si>
  <si>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</si>
  <si>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</si>
  <si>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</si>
  <si>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</si>
  <si>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</si>
  <si>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</si>
  <si>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</si>
  <si>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</si>
  <si>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</si>
  <si>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</si>
  <si>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</si>
  <si>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</si>
  <si>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</si>
  <si>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</si>
  <si>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</si>
  <si>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</si>
  <si>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</si>
  <si>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</si>
  <si>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</si>
  <si>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</si>
  <si>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</si>
  <si>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</si>
  <si>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</si>
  <si>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</si>
  <si>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</si>
  <si>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</si>
  <si>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</si>
  <si>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</si>
  <si>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</si>
  <si>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</si>
  <si>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</si>
  <si>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</si>
  <si>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</si>
  <si>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</si>
  <si>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</si>
  <si>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</si>
  <si>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</si>
  <si>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</si>
  <si>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</si>
  <si>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</si>
  <si>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</si>
  <si>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</si>
  <si>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</si>
  <si>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</si>
  <si>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</si>
  <si>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</si>
  <si>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</si>
  <si>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</si>
  <si>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</si>
  <si>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</si>
  <si>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</si>
  <si>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</si>
  <si>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</si>
  <si>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</si>
  <si>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</si>
  <si>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</si>
  <si>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</si>
  <si>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</si>
  <si>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</si>
  <si>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</si>
  <si>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</si>
  <si>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</si>
  <si>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</si>
  <si>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</si>
  <si>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</si>
  <si>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</si>
  <si>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</si>
  <si>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</si>
  <si>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</si>
  <si>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</si>
  <si>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</si>
  <si>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</si>
  <si>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</si>
  <si>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</si>
  <si>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</si>
  <si>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</si>
  <si>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</si>
  <si>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</si>
  <si>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</si>
  <si>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</si>
  <si>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</si>
  <si>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</si>
  <si>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</si>
  <si>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</si>
  <si>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</si>
  <si>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</si>
  <si>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</si>
  <si>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</si>
  <si>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</si>
  <si>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</si>
  <si>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</si>
  <si>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</si>
  <si>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</si>
  <si>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</si>
  <si>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</si>
  <si>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</si>
  <si>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</si>
  <si>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</si>
  <si>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</si>
  <si>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</si>
  <si>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</si>
  <si>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</si>
  <si>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</si>
  <si>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</si>
  <si>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</si>
  <si>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</si>
  <si>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</si>
  <si>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</si>
  <si>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</si>
  <si>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</si>
  <si>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</si>
  <si>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</si>
  <si>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</si>
  <si>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</si>
  <si>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</si>
  <si>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</si>
  <si>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</si>
  <si>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</si>
  <si>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</si>
  <si>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</si>
  <si>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</si>
  <si>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</si>
  <si>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</si>
  <si>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</si>
  <si>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</si>
  <si>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</si>
  <si>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</si>
  <si>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</si>
  <si>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</si>
  <si>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</si>
  <si>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</si>
  <si>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</si>
  <si>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</si>
  <si>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</si>
  <si>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</si>
  <si>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</si>
  <si>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</si>
  <si>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</si>
  <si>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</si>
  <si>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</si>
  <si>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</si>
  <si>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</si>
  <si>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</si>
  <si>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</si>
  <si>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</si>
  <si>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</si>
  <si>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</si>
  <si>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</si>
  <si>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</si>
  <si>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</si>
  <si>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</si>
  <si>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</si>
  <si>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</si>
  <si>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</si>
  <si>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</si>
  <si>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</si>
  <si>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</si>
  <si>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</si>
  <si>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</si>
  <si>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</si>
  <si>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</si>
  <si>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</si>
  <si>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</si>
  <si>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</si>
  <si>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</si>
  <si>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</si>
  <si>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</si>
  <si>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</si>
  <si>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</si>
  <si>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</si>
  <si>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</si>
  <si>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</si>
  <si>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</si>
  <si>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</si>
  <si>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</si>
  <si>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</si>
  <si>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</si>
  <si>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</si>
  <si>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</si>
  <si>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</si>
  <si>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</si>
  <si>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</si>
  <si>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</si>
  <si>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</si>
  <si>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</si>
  <si>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</si>
  <si>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</si>
  <si>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</si>
  <si>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</si>
  <si>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</si>
  <si>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</si>
  <si>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</si>
  <si>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</si>
  <si>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</si>
  <si>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</si>
  <si>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</si>
  <si>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</si>
  <si>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</si>
  <si>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</si>
  <si>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</si>
  <si>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</si>
  <si>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</si>
  <si>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</si>
  <si>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</si>
  <si>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</si>
  <si>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</si>
  <si>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</si>
  <si>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</si>
  <si>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</si>
  <si>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</si>
  <si>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</si>
  <si>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</si>
  <si>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</si>
  <si>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</si>
  <si>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</si>
  <si>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</si>
  <si>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</si>
  <si>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</si>
  <si>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</si>
  <si>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</si>
  <si>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</si>
  <si>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</si>
  <si>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</si>
  <si>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</si>
  <si>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</si>
  <si>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</si>
  <si>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</si>
  <si>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</si>
  <si>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</si>
  <si>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</si>
  <si>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</si>
  <si>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</si>
  <si>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</si>
  <si>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</si>
  <si>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</si>
  <si>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</si>
  <si>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</si>
  <si>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</si>
  <si>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</si>
  <si>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</si>
  <si>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</si>
  <si>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</si>
  <si>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</si>
  <si>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</si>
  <si>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</si>
  <si>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</si>
  <si>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</si>
  <si>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</si>
  <si>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</si>
  <si>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</si>
  <si>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</si>
  <si>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</si>
  <si>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</si>
  <si>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</si>
  <si>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</si>
  <si>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</si>
  <si>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</si>
  <si>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</si>
  <si>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</si>
  <si>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</si>
  <si>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</si>
  <si>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</si>
  <si>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</si>
  <si>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</si>
  <si>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</si>
  <si>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</si>
  <si>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</si>
  <si>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</si>
  <si>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</si>
  <si>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</si>
  <si>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</si>
  <si>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</si>
  <si>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</si>
  <si>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</si>
  <si>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</si>
  <si>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</si>
  <si>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</si>
  <si>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</si>
  <si>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</si>
  <si>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</si>
  <si>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</si>
  <si>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</si>
  <si>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</si>
  <si>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</si>
  <si>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</si>
  <si>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</si>
  <si>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</si>
  <si>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</si>
  <si>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</si>
  <si>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</si>
  <si>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</si>
  <si>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</si>
  <si>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</si>
  <si>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</si>
  <si>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</si>
  <si>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</si>
  <si>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</si>
  <si>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</si>
  <si>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</si>
  <si>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</si>
  <si>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</si>
  <si>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</si>
  <si>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</si>
  <si>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</si>
  <si>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</si>
  <si>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</si>
  <si>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</si>
  <si>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</si>
  <si>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</si>
  <si>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</si>
  <si>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</si>
  <si>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</si>
  <si>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</si>
  <si>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</si>
  <si>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</si>
  <si>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</si>
  <si>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</si>
  <si>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</si>
  <si>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</si>
  <si>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</si>
  <si>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</si>
  <si>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</si>
  <si>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</si>
  <si>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</si>
  <si>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</si>
  <si>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</si>
  <si>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</si>
  <si>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</si>
  <si>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</si>
  <si>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</si>
  <si>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</si>
  <si>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</si>
  <si>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</si>
  <si>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</si>
  <si>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</si>
  <si>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</si>
  <si>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</si>
  <si>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</si>
  <si>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</si>
  <si>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</si>
  <si>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</si>
  <si>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</si>
  <si>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</si>
  <si>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</si>
  <si>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</si>
  <si>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</si>
  <si>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</si>
  <si>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</si>
  <si>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</si>
  <si>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</si>
  <si>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</si>
  <si>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</si>
  <si>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</si>
  <si>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</si>
  <si>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</si>
  <si>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</si>
  <si>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</si>
  <si>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</si>
  <si>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</si>
  <si>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</si>
  <si>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</si>
  <si>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</si>
  <si>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</si>
  <si>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</si>
  <si>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</si>
  <si>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</si>
  <si>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</si>
  <si>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</si>
  <si>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</si>
  <si>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</si>
  <si>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</si>
  <si>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</si>
  <si>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</si>
  <si>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</si>
  <si>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</si>
  <si>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</si>
  <si>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</si>
  <si>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</si>
  <si>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</si>
  <si>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</si>
  <si>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</si>
  <si>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</si>
  <si>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</si>
  <si>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</si>
  <si>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</si>
  <si>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</si>
  <si>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</si>
  <si>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</si>
  <si>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</si>
  <si>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</si>
  <si>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</si>
  <si>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</si>
  <si>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</si>
  <si>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</si>
  <si>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</si>
  <si>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</si>
  <si>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</si>
  <si>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</si>
  <si>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</si>
  <si>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</si>
  <si>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</si>
  <si>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</si>
  <si>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</si>
  <si>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</si>
  <si>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</si>
  <si>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</si>
  <si>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</si>
  <si>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</si>
  <si>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</si>
  <si>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</si>
  <si>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</si>
  <si>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</si>
  <si>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</si>
  <si>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</si>
  <si>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</si>
  <si>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</si>
  <si>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</si>
  <si>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</si>
  <si>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</si>
  <si>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</si>
  <si>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</si>
  <si>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</si>
  <si>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</si>
  <si>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</si>
  <si>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</si>
  <si>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</si>
  <si>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</si>
  <si>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</si>
  <si>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</si>
  <si>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</si>
  <si>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</si>
  <si>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</si>
  <si>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</si>
  <si>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</si>
  <si>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</si>
  <si>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</si>
  <si>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</si>
  <si>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</si>
  <si>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</si>
  <si>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</si>
  <si>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</si>
  <si>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</si>
  <si>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</si>
  <si>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</si>
  <si>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</si>
  <si>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</si>
  <si>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</si>
  <si>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</si>
  <si>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</si>
  <si>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</si>
  <si>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</si>
  <si>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</si>
  <si>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</si>
  <si>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</si>
  <si>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</si>
  <si>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</si>
  <si>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</si>
  <si>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</si>
  <si>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</si>
  <si>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</si>
  <si>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</si>
  <si>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</si>
  <si>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</si>
  <si>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</si>
  <si>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</si>
  <si>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</si>
  <si>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</si>
  <si>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</si>
  <si>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</si>
  <si>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</si>
  <si>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</si>
  <si>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</si>
  <si>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</si>
  <si>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</si>
  <si>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</si>
  <si>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</si>
  <si>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</si>
  <si>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</si>
  <si>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</si>
  <si>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</si>
  <si>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</si>
  <si>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</si>
  <si>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</si>
  <si>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</si>
  <si>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</si>
  <si>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</si>
  <si>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</si>
  <si>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</si>
  <si>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</si>
  <si>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</si>
  <si>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</si>
  <si>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</si>
  <si>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</si>
  <si>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</si>
  <si>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</si>
  <si>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</si>
  <si>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</si>
  <si>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</si>
  <si>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</si>
  <si>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</si>
  <si>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</si>
  <si>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</si>
  <si>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</si>
  <si>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</si>
  <si>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</si>
  <si>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</si>
  <si>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</si>
  <si>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</si>
  <si>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</si>
  <si>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</si>
  <si>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</si>
  <si>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</si>
  <si>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</si>
  <si>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</si>
  <si>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</si>
  <si>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</si>
  <si>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</si>
  <si>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</si>
  <si>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</si>
  <si>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</si>
  <si>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</si>
  <si>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</si>
  <si>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</si>
  <si>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</si>
  <si>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</si>
  <si>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</si>
  <si>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</si>
  <si>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</si>
  <si>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</si>
  <si>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</si>
  <si>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</si>
  <si>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</si>
  <si>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</si>
  <si>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</si>
  <si>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</si>
  <si>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</si>
  <si>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</si>
  <si>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</si>
  <si>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</si>
  <si>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</si>
  <si>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</si>
  <si>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</si>
  <si>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</si>
  <si>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</si>
  <si>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</si>
  <si>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</si>
  <si>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</si>
  <si>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</si>
  <si>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</si>
  <si>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</si>
  <si>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</si>
  <si>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</si>
  <si>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</si>
  <si>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</si>
  <si>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</si>
  <si>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</si>
  <si>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</si>
  <si>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</si>
  <si>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</si>
  <si>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</si>
  <si>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</si>
  <si>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</si>
  <si>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</si>
  <si>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</si>
  <si>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</si>
  <si>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</si>
  <si>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</si>
  <si>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</si>
  <si>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</si>
  <si>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</si>
  <si>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</si>
  <si>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</si>
  <si>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</si>
  <si>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</si>
  <si>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</si>
  <si>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</si>
  <si>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</si>
  <si>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</si>
  <si>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</si>
  <si>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</si>
  <si>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</si>
  <si>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</si>
  <si>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</si>
  <si>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</si>
  <si>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</si>
  <si>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</si>
  <si>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</si>
  <si>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</si>
  <si>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</si>
  <si>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</si>
  <si>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</si>
  <si>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</si>
  <si>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</si>
  <si>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</si>
  <si>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</si>
  <si>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</si>
  <si>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</si>
  <si>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</si>
  <si>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</si>
  <si>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</si>
  <si>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</si>
  <si>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</si>
  <si>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</si>
  <si>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</si>
  <si>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</si>
  <si>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</si>
  <si>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</si>
  <si>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</si>
  <si>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</si>
  <si>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</si>
  <si>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</si>
  <si>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</si>
  <si>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</si>
  <si>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</si>
  <si>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</si>
  <si>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</si>
  <si>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</si>
  <si>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</si>
  <si>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</si>
  <si>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</si>
  <si>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</si>
  <si>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</si>
  <si>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</si>
  <si>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</si>
  <si>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</si>
  <si>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</si>
  <si>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</si>
  <si>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</si>
  <si>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</si>
  <si>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</si>
  <si>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</si>
  <si>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</si>
  <si>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</si>
  <si>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</si>
  <si>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</si>
  <si>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</si>
  <si>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</si>
  <si>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</si>
  <si>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</si>
  <si>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</si>
  <si>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</si>
  <si>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</si>
  <si>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</si>
  <si>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</si>
  <si>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</si>
  <si>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</si>
  <si>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</si>
  <si>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</si>
  <si>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</si>
  <si>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</si>
  <si>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</si>
  <si>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</si>
  <si>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</si>
  <si>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</si>
  <si>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</si>
  <si>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</si>
  <si>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</si>
  <si>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</si>
  <si>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</si>
  <si>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</si>
  <si>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</si>
  <si>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</si>
  <si>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</si>
  <si>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</si>
  <si>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</si>
  <si>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</si>
  <si>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</si>
  <si>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</si>
  <si>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</si>
  <si>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</si>
  <si>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</si>
  <si>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</si>
  <si>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</si>
  <si>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</si>
  <si>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</si>
  <si>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</si>
  <si>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</si>
  <si>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</si>
  <si>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</si>
  <si>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</si>
  <si>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</si>
  <si>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</si>
  <si>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</si>
  <si>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</si>
  <si>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</si>
  <si>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</si>
  <si>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</si>
  <si>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</si>
  <si>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</si>
  <si>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</si>
  <si>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</si>
  <si>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</si>
  <si>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</si>
  <si>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</si>
  <si>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</si>
  <si>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</si>
  <si>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</si>
  <si>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</si>
  <si>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</si>
  <si>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</si>
  <si>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</si>
  <si>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</si>
  <si>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</si>
  <si>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</si>
  <si>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</si>
  <si>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</si>
  <si>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</si>
  <si>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</si>
  <si>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</si>
  <si>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</si>
  <si>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</si>
  <si>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</si>
  <si>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</si>
  <si>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</si>
  <si>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</si>
  <si>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</si>
  <si>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</si>
  <si>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</si>
  <si>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</si>
  <si>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</si>
  <si>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</si>
  <si>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</si>
  <si>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</si>
  <si>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</si>
  <si>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</si>
  <si>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</si>
  <si>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</si>
  <si>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</si>
  <si>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</si>
  <si>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</si>
  <si>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</si>
  <si>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</si>
  <si>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</si>
  <si>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</si>
  <si>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</si>
  <si>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</si>
  <si>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</si>
  <si>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</si>
  <si>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</si>
  <si>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</si>
  <si>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</si>
  <si>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</si>
  <si>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</si>
  <si>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</si>
  <si>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</si>
  <si>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</si>
  <si>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</si>
  <si>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</si>
  <si>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</si>
  <si>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</si>
  <si>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</si>
  <si>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</si>
  <si>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</si>
  <si>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</si>
  <si>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</si>
  <si>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</si>
  <si>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</si>
  <si>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</si>
  <si>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</si>
  <si>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</si>
  <si>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</si>
  <si>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</si>
  <si>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</si>
  <si>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</si>
  <si>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</si>
  <si>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</si>
  <si>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</si>
  <si>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</si>
  <si>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</si>
  <si>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</si>
  <si>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</si>
  <si>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</si>
  <si>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</si>
  <si>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</si>
  <si>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</si>
  <si>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</si>
  <si>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</si>
  <si>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</si>
  <si>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</si>
  <si>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</si>
  <si>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</si>
  <si>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</si>
  <si>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</si>
  <si>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</si>
  <si>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</si>
  <si>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</si>
  <si>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</si>
  <si>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</si>
  <si>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</si>
  <si>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</si>
  <si>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</si>
  <si>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</si>
  <si>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</si>
  <si>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</si>
  <si>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</si>
  <si>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</si>
  <si>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</si>
  <si>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</si>
  <si>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</si>
  <si>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</si>
  <si>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</si>
  <si>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</si>
  <si>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</si>
  <si>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</si>
  <si>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</si>
  <si>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</si>
  <si>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</si>
  <si>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</si>
  <si>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</si>
  <si>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</si>
  <si>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</si>
  <si>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</si>
  <si>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</si>
  <si>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</si>
  <si>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</si>
  <si>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</si>
  <si>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</si>
  <si>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</si>
  <si>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</si>
  <si>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</si>
  <si>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</si>
  <si>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</si>
  <si>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</si>
  <si>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</si>
  <si>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</si>
  <si>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</si>
  <si>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</si>
  <si>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</si>
  <si>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</si>
  <si>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</si>
  <si>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</si>
  <si>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</si>
  <si>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</si>
  <si>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</si>
  <si>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</si>
  <si>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</si>
  <si>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</si>
  <si>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</si>
  <si>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</si>
  <si>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</si>
  <si>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</si>
  <si>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</si>
  <si>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</si>
  <si>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</si>
  <si>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</si>
  <si>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</si>
  <si>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</si>
  <si>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</si>
  <si>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</si>
  <si>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</si>
  <si>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</si>
  <si>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</si>
  <si>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</si>
  <si>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</si>
  <si>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</si>
  <si>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</si>
  <si>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</si>
  <si>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</si>
  <si>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</si>
  <si>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</si>
  <si>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</si>
  <si>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</si>
  <si>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</si>
  <si>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</si>
  <si>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</si>
  <si>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</si>
  <si>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</si>
  <si>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</si>
  <si>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</si>
  <si>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</si>
  <si>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</si>
  <si>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</si>
  <si>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</si>
  <si>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</si>
  <si>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</si>
  <si>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</si>
  <si>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</si>
  <si>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</si>
  <si>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</si>
  <si>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</si>
  <si>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</si>
  <si>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</si>
  <si>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</si>
  <si>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</si>
  <si>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</si>
  <si>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</si>
  <si>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</si>
  <si>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</si>
  <si>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</si>
  <si>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</si>
  <si>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</si>
  <si>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</si>
  <si>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</si>
  <si>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</si>
  <si>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</si>
  <si>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</si>
  <si>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</si>
  <si>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</si>
  <si>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</si>
  <si>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</si>
  <si>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</si>
  <si>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</si>
  <si>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</si>
  <si>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</si>
  <si>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</si>
  <si>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</si>
  <si>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</si>
  <si>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</si>
  <si>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</si>
  <si>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</si>
  <si>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</si>
  <si>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</si>
  <si>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</si>
  <si>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</si>
  <si>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</si>
  <si>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</si>
  <si>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</si>
  <si>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</si>
  <si>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</si>
  <si>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</si>
  <si>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</si>
  <si>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</si>
  <si>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</si>
  <si>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</si>
  <si>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</si>
  <si>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</si>
  <si>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</si>
  <si>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</si>
  <si>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</si>
  <si>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</si>
  <si>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</si>
  <si>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</si>
  <si>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</si>
  <si>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</si>
  <si>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</si>
  <si>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</si>
  <si>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</si>
  <si>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</si>
  <si>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</si>
  <si>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</si>
  <si>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</si>
  <si>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</si>
  <si>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</si>
  <si>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</si>
  <si>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</si>
  <si>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</si>
  <si>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</si>
  <si>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</si>
  <si>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</si>
  <si>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</si>
  <si>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</si>
  <si>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</si>
  <si>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</si>
  <si>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</si>
  <si>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</si>
  <si>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</si>
  <si>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</si>
  <si>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</si>
  <si>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</si>
  <si>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</si>
  <si>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</si>
  <si>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</si>
  <si>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</si>
  <si>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</si>
  <si>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</si>
  <si>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</si>
  <si>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</si>
  <si>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</si>
  <si>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</si>
  <si>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</si>
  <si>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</si>
  <si>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</si>
  <si>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</si>
  <si>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</si>
  <si>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</si>
  <si>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</si>
  <si>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</si>
  <si>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</si>
  <si>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</si>
  <si>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</si>
  <si>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</si>
  <si>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</si>
  <si>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</si>
  <si>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</si>
  <si>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</si>
  <si>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</si>
  <si>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</si>
  <si>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</si>
  <si>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</si>
  <si>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</si>
  <si>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</si>
  <si>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</si>
  <si>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</si>
  <si>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</si>
  <si>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</si>
  <si>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</si>
  <si>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</si>
  <si>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</si>
  <si>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</si>
  <si>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</si>
  <si>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</si>
  <si>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</si>
  <si>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</si>
  <si>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</si>
  <si>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</si>
  <si>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</si>
  <si>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</si>
  <si>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</si>
  <si>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</si>
  <si>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</si>
  <si>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</si>
  <si>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</si>
  <si>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</si>
  <si>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</si>
  <si>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</si>
  <si>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</si>
  <si>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</si>
  <si>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</si>
  <si>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</si>
  <si>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</si>
  <si>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</si>
  <si>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</si>
  <si>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</si>
  <si>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</si>
  <si>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</si>
  <si>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</si>
  <si>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</si>
  <si>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</si>
  <si>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</si>
  <si>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</si>
  <si>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</si>
  <si>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</si>
  <si>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</si>
  <si>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</si>
  <si>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</si>
  <si>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</si>
  <si>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</si>
  <si>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</si>
  <si>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</si>
  <si>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</si>
  <si>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</si>
  <si>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</si>
  <si>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</si>
  <si>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</si>
  <si>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</si>
  <si>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</si>
  <si>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</si>
  <si>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</si>
  <si>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</si>
  <si>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</si>
  <si>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</si>
  <si>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</si>
  <si>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</si>
  <si>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</si>
  <si>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</si>
  <si>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</si>
  <si>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</si>
  <si>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</si>
  <si>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</si>
  <si>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</si>
  <si>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</si>
  <si>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</si>
  <si>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</si>
  <si>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</si>
  <si>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</si>
  <si>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</si>
  <si>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</si>
  <si>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</si>
  <si>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</si>
  <si>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</si>
  <si>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</si>
  <si>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</si>
  <si>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</si>
  <si>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</si>
  <si>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</si>
  <si>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</si>
  <si>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</si>
  <si>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</si>
  <si>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</si>
  <si>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</si>
  <si>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</si>
  <si>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</si>
  <si>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</si>
  <si>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</si>
  <si>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</si>
  <si>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</si>
  <si>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</si>
  <si>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</si>
  <si>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</si>
  <si>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</si>
  <si>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</si>
  <si>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</si>
  <si>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</si>
  <si>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</si>
  <si>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</si>
  <si>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</si>
  <si>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</si>
  <si>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</si>
  <si>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</si>
  <si>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</si>
  <si>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</si>
  <si>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</si>
  <si>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</si>
  <si>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</si>
  <si>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</si>
  <si>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</si>
  <si>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</si>
  <si>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</si>
  <si>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</si>
  <si>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</si>
  <si>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</si>
  <si>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</si>
  <si>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</si>
  <si>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</si>
  <si>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</si>
  <si>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</si>
  <si>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</si>
  <si>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</si>
  <si>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</si>
  <si>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</si>
  <si>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</si>
  <si>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</si>
  <si>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</si>
  <si>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</si>
  <si>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</si>
  <si>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</si>
  <si>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</si>
  <si>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</si>
  <si>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</si>
  <si>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</si>
  <si>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</si>
  <si>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</si>
  <si>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</si>
  <si>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</si>
  <si>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</si>
  <si>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</si>
  <si>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</si>
  <si>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</si>
  <si>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</si>
  <si>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</si>
  <si>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</si>
  <si>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</si>
  <si>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</si>
  <si>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</si>
  <si>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</si>
  <si>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</si>
  <si>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</si>
  <si>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</si>
  <si>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</si>
  <si>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</si>
  <si>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</si>
  <si>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</si>
  <si>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</si>
  <si>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</si>
  <si>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</si>
  <si>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</si>
  <si>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</si>
  <si>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</si>
  <si>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</si>
  <si>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</si>
  <si>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</si>
  <si>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</si>
  <si>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</si>
  <si>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</si>
  <si>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</si>
  <si>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</si>
  <si>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</si>
  <si>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</si>
  <si>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</si>
  <si>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</si>
  <si>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</si>
  <si>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</si>
  <si>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</si>
  <si>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</si>
  <si>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</si>
  <si>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</si>
  <si>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</si>
  <si>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</si>
  <si>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</si>
  <si>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</si>
  <si>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</si>
  <si>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</si>
  <si>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</si>
  <si>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</si>
  <si>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</si>
  <si>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</si>
  <si>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</si>
  <si>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</si>
  <si>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</si>
  <si>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</si>
  <si>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</si>
  <si>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</si>
  <si>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</si>
  <si>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</si>
  <si>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</si>
  <si>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</si>
  <si>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</si>
  <si>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</si>
  <si>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</si>
  <si>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</si>
  <si>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</si>
  <si>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</si>
  <si>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</si>
  <si>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</si>
  <si>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</si>
  <si>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</si>
  <si>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</si>
  <si>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</si>
  <si>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</si>
  <si>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</si>
  <si>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</si>
  <si>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</si>
  <si>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</si>
  <si>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</si>
  <si>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</si>
  <si>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</si>
  <si>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</si>
  <si>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</si>
  <si>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</si>
  <si>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</si>
  <si>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</si>
  <si>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</si>
  <si>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</si>
  <si>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</si>
  <si>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</si>
  <si>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</si>
  <si>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</si>
  <si>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</si>
  <si>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</si>
  <si>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</si>
  <si>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</si>
  <si>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</si>
  <si>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</si>
  <si>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</si>
  <si>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</si>
  <si>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</si>
  <si>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</si>
  <si>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</si>
  <si>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</si>
  <si>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</si>
  <si>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</si>
  <si>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</si>
  <si>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</si>
  <si>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</si>
  <si>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</si>
  <si>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</si>
  <si>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</si>
  <si>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</si>
  <si>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</si>
  <si>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</si>
  <si>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</si>
  <si>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</si>
  <si>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</si>
  <si>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</si>
  <si>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</si>
  <si>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</si>
  <si>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</si>
  <si>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</si>
  <si>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</si>
  <si>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</si>
  <si>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</si>
  <si>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</si>
  <si>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</si>
  <si>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</si>
  <si>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</si>
  <si>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</si>
  <si>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</si>
  <si>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</si>
  <si>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</si>
  <si>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</si>
  <si>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</si>
  <si>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</si>
  <si>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</si>
  <si>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</si>
  <si>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</si>
  <si>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</si>
  <si>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</si>
  <si>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</si>
  <si>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</si>
  <si>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</si>
  <si>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</si>
  <si>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</si>
  <si>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</si>
  <si>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</si>
  <si>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</si>
  <si>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</si>
  <si>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</si>
  <si>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</si>
  <si>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</si>
  <si>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</si>
  <si>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</si>
  <si>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</si>
  <si>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</si>
  <si>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</si>
  <si>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</si>
  <si>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</si>
  <si>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</si>
  <si>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</si>
  <si>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</si>
  <si>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</si>
  <si>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</si>
  <si>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</si>
  <si>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</si>
  <si>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</si>
  <si>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</si>
  <si>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</si>
  <si>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</si>
  <si>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</si>
  <si>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</si>
  <si>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</si>
  <si>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</si>
  <si>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</si>
  <si>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</si>
  <si>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</si>
  <si>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</si>
  <si>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</si>
  <si>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</si>
  <si>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</si>
  <si>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</si>
  <si>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</si>
  <si>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</si>
  <si>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</si>
  <si>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</si>
  <si>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</si>
  <si>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</si>
  <si>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</si>
  <si>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</si>
  <si>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</si>
  <si>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</si>
  <si>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</si>
  <si>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</si>
  <si>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</si>
  <si>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</si>
  <si>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</si>
  <si>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</si>
  <si>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</si>
  <si>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</si>
  <si>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</si>
  <si>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</si>
  <si>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</si>
  <si>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</si>
  <si>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</si>
  <si>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</si>
  <si>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</si>
  <si>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</si>
  <si>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</si>
  <si>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</si>
  <si>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</si>
  <si>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</si>
  <si>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</si>
  <si>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</si>
  <si>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</si>
  <si>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</si>
  <si>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</si>
  <si>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</si>
  <si>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</si>
  <si>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</si>
  <si>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</si>
  <si>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</si>
  <si>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</si>
  <si>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</si>
  <si>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</si>
  <si>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</si>
  <si>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</si>
  <si>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</si>
  <si>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</si>
  <si>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</si>
  <si>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</si>
  <si>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</si>
  <si>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</si>
  <si>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</si>
  <si>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</si>
  <si>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</si>
  <si>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</si>
  <si>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</si>
  <si>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</si>
  <si>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</si>
  <si>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</si>
  <si>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</si>
  <si>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</si>
  <si>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</si>
  <si>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</si>
  <si>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</si>
  <si>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</si>
  <si>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</si>
  <si>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</si>
  <si>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</si>
  <si>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</si>
  <si>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</si>
  <si>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</si>
  <si>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</si>
  <si>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</si>
  <si>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</si>
  <si>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</si>
  <si>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</si>
  <si>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</si>
  <si>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</si>
  <si>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</si>
  <si>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</si>
  <si>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</si>
  <si>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</si>
  <si>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</si>
  <si>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</si>
  <si>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</si>
  <si>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</si>
  <si>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</si>
  <si>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</si>
  <si>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</si>
  <si>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</si>
  <si>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</si>
  <si>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</si>
  <si>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</si>
  <si>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</si>
  <si>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</si>
  <si>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</si>
  <si>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</si>
  <si>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</si>
  <si>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</si>
  <si>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</si>
  <si>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</si>
  <si>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</si>
  <si>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</si>
  <si>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</si>
  <si>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</si>
  <si>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</si>
  <si>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</si>
  <si>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</si>
  <si>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</si>
  <si>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</si>
  <si>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</si>
  <si>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</si>
  <si>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</si>
  <si>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</si>
  <si>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</si>
  <si>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</si>
  <si>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</si>
  <si>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</si>
  <si>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</si>
  <si>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</si>
  <si>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</si>
  <si>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</si>
  <si>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</si>
  <si>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</si>
  <si>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</si>
  <si>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</si>
  <si>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</si>
  <si>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</si>
  <si>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</si>
  <si>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</si>
  <si>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</si>
  <si>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</si>
  <si>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</si>
  <si>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</si>
  <si>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</si>
  <si>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</si>
  <si>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</si>
  <si>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</si>
  <si>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</si>
  <si>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</si>
  <si>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</si>
  <si>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</si>
  <si>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</si>
  <si>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</si>
  <si>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</si>
  <si>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</si>
  <si>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</si>
  <si>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</si>
  <si>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</si>
  <si>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</si>
  <si>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</si>
  <si>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</si>
  <si>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</si>
  <si>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</si>
  <si>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</si>
  <si>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</si>
  <si>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</si>
  <si>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</si>
  <si>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</si>
  <si>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</si>
  <si>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</si>
  <si>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</si>
  <si>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</si>
  <si>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</si>
  <si>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</si>
  <si>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</si>
  <si>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</si>
  <si>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</si>
  <si>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</si>
  <si>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</si>
  <si>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</si>
  <si>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</si>
  <si>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</si>
  <si>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</si>
  <si>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</si>
  <si>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</si>
  <si>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</si>
  <si>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</si>
  <si>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</si>
  <si>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</si>
  <si>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</si>
  <si>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</si>
  <si>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</si>
  <si>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</si>
  <si>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</si>
  <si>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</si>
  <si>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</si>
  <si>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</si>
  <si>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</si>
  <si>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</si>
  <si>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</si>
  <si>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</si>
  <si>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</si>
  <si>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</si>
  <si>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</si>
  <si>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</si>
  <si>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</si>
  <si>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</si>
  <si>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</si>
  <si>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</si>
  <si>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</si>
  <si>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</si>
  <si>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</si>
  <si>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</si>
  <si>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</si>
  <si>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</si>
  <si>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</si>
  <si>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</si>
  <si>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</si>
  <si>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</si>
  <si>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</si>
  <si>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</si>
  <si>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</si>
  <si>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</si>
  <si>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</si>
  <si>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</si>
  <si>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</si>
  <si>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</si>
  <si>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</si>
  <si>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</si>
  <si>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</si>
  <si>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</si>
  <si>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</si>
  <si>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</si>
  <si>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</si>
  <si>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</si>
  <si>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</si>
  <si>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</si>
  <si>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</si>
  <si>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</si>
  <si>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</si>
  <si>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</si>
  <si>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</si>
  <si>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</si>
  <si>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</si>
  <si>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</si>
  <si>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</si>
  <si>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</si>
  <si>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</si>
  <si>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</si>
  <si>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</si>
  <si>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</si>
  <si>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</si>
  <si>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</si>
  <si>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</si>
  <si>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</si>
  <si>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</si>
  <si>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</si>
  <si>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</si>
  <si>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</si>
  <si>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</si>
  <si>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</si>
  <si>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</si>
  <si>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</si>
  <si>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</si>
  <si>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</si>
  <si>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</si>
  <si>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</si>
  <si>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</si>
  <si>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</si>
  <si>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</si>
  <si>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</si>
  <si>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</si>
  <si>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</si>
  <si>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</si>
  <si>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</si>
  <si>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</si>
  <si>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</si>
  <si>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</si>
  <si>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</si>
  <si>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</si>
  <si>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</si>
  <si>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</si>
  <si>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</si>
  <si>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</si>
  <si>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</si>
  <si>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</si>
  <si>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</si>
  <si>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</si>
  <si>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</si>
  <si>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</si>
  <si>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</si>
  <si>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</si>
  <si>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</si>
  <si>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</si>
  <si>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</si>
  <si>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</si>
  <si>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</si>
  <si>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</si>
  <si>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</si>
  <si>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</si>
  <si>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</si>
  <si>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</si>
  <si>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</si>
  <si>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</si>
  <si>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</si>
  <si>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</si>
  <si>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</si>
  <si>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</si>
  <si>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</si>
  <si>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</si>
  <si>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</si>
  <si>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</si>
  <si>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</si>
  <si>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</si>
  <si>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</si>
  <si>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</si>
  <si>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</si>
  <si>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</si>
  <si>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</si>
  <si>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</si>
  <si>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</si>
  <si>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</si>
  <si>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</si>
  <si>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</si>
  <si>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</si>
  <si>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</si>
  <si>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</si>
  <si>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</si>
  <si>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</si>
  <si>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</si>
  <si>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</si>
  <si>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</si>
  <si>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</si>
  <si>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</si>
  <si>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</si>
  <si>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</si>
  <si>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</si>
  <si>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</si>
  <si>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</si>
  <si>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</si>
  <si>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</si>
  <si>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</si>
  <si>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</si>
  <si>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</si>
  <si>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</si>
  <si>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</si>
  <si>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</si>
  <si>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</si>
  <si>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</si>
  <si>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</si>
  <si>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</si>
  <si>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</si>
  <si>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</si>
  <si>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</si>
  <si>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</si>
  <si>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</si>
  <si>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</si>
  <si>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</si>
  <si>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</si>
  <si>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</si>
  <si>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</si>
  <si>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</si>
  <si>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</si>
  <si>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</si>
  <si>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</si>
  <si>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</si>
  <si>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</si>
  <si>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</si>
  <si>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</si>
  <si>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</si>
  <si>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</si>
  <si>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</si>
  <si>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</si>
  <si>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</si>
  <si>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</si>
  <si>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</si>
  <si>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</si>
  <si>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</si>
  <si>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</si>
  <si>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</si>
  <si>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</si>
  <si>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</si>
  <si>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</si>
  <si>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</si>
  <si>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</si>
  <si>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</si>
  <si>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</si>
  <si>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</si>
  <si>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</si>
  <si>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</si>
  <si>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</si>
  <si>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</si>
  <si>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</si>
  <si>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</si>
  <si>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</si>
  <si>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</si>
  <si>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</si>
  <si>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</si>
  <si>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</si>
  <si>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</si>
  <si>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</si>
  <si>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</si>
  <si>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</si>
  <si>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</si>
  <si>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</si>
  <si>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</si>
  <si>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</si>
  <si>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</si>
  <si>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</si>
  <si>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</si>
  <si>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</si>
  <si>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</si>
  <si>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</si>
  <si>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</si>
  <si>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</si>
  <si>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</si>
  <si>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</si>
  <si>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</si>
  <si>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</si>
  <si>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</si>
  <si>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</si>
  <si>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</si>
  <si>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</si>
  <si>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</si>
  <si>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</si>
  <si>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</si>
  <si>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</si>
  <si>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</si>
  <si>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</si>
  <si>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</si>
  <si>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</si>
  <si>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</si>
  <si>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</si>
  <si>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</si>
  <si>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</si>
  <si>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</si>
  <si>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</si>
  <si>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</si>
  <si>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</si>
  <si>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</si>
  <si>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</si>
  <si>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</si>
  <si>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</si>
  <si>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</si>
  <si>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</si>
  <si>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</si>
  <si>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</si>
  <si>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</si>
  <si>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</si>
  <si>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</si>
  <si>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</si>
  <si>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</si>
  <si>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</si>
  <si>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</si>
  <si>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</si>
  <si>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</si>
  <si>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</si>
  <si>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</si>
  <si>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</si>
  <si>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</si>
  <si>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</si>
  <si>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</si>
  <si>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</si>
  <si>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</si>
  <si>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</si>
  <si>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</si>
  <si>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</si>
  <si>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</si>
  <si>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</si>
  <si>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</si>
  <si>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</si>
  <si>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</si>
  <si>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</si>
  <si>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</si>
  <si>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</si>
  <si>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</si>
  <si>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</si>
  <si>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</si>
  <si>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</si>
  <si>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</si>
  <si>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</si>
  <si>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</si>
  <si>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</si>
  <si>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</si>
  <si>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</si>
  <si>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</si>
  <si>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</si>
  <si>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</si>
  <si>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</si>
  <si>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</si>
  <si>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</si>
  <si>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</si>
  <si>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</si>
  <si>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</si>
  <si>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</si>
  <si>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</si>
  <si>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</si>
  <si>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</si>
  <si>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</si>
  <si>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</si>
  <si>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</si>
  <si>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</si>
  <si>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</si>
  <si>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</si>
  <si>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</si>
  <si>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</si>
  <si>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</si>
  <si>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</si>
  <si>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</si>
  <si>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</si>
  <si>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</si>
  <si>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</si>
  <si>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</si>
  <si>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</si>
  <si>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</si>
  <si>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</si>
  <si>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</si>
  <si>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</si>
  <si>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</si>
  <si>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</si>
  <si>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</si>
  <si>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</si>
  <si>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</si>
  <si>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</si>
  <si>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</si>
  <si>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</si>
  <si>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</si>
  <si>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</si>
  <si>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</si>
  <si>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</si>
  <si>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</si>
  <si>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</si>
  <si>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</si>
  <si>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</si>
  <si>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</si>
  <si>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</si>
  <si>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</si>
  <si>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</si>
  <si>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</si>
  <si>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</si>
  <si>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</si>
  <si>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</si>
  <si>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</si>
  <si>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</si>
  <si>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</si>
  <si>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</si>
  <si>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</si>
  <si>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</si>
  <si>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</si>
  <si>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</si>
  <si>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</si>
  <si>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</si>
  <si>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</si>
  <si>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</si>
  <si>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</si>
  <si>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</si>
  <si>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</si>
  <si>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</si>
  <si>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</si>
  <si>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</si>
  <si>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</si>
  <si>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</si>
  <si>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</si>
  <si>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</si>
  <si>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</si>
  <si>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</si>
  <si>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</si>
  <si>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</si>
  <si>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</si>
  <si>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</si>
  <si>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</si>
  <si>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</si>
  <si>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</si>
  <si>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</si>
  <si>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</si>
  <si>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</si>
  <si>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</si>
  <si>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</si>
  <si>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</si>
  <si>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</si>
  <si>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</si>
  <si>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</si>
  <si>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</si>
  <si>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</si>
  <si>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</si>
  <si>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</si>
  <si>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</si>
  <si>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</si>
  <si>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</si>
  <si>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</si>
  <si>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</si>
  <si>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</si>
  <si>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</si>
  <si>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</si>
  <si>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</si>
  <si>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</si>
  <si>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</si>
  <si>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</si>
  <si>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</si>
  <si>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</si>
  <si>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</si>
  <si>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</si>
  <si>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</si>
  <si>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</si>
  <si>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</si>
  <si>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</si>
  <si>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</si>
  <si>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</si>
  <si>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</si>
  <si>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</si>
  <si>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</si>
  <si>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</si>
  <si>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</si>
  <si>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</si>
  <si>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</si>
  <si>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</si>
  <si>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</si>
  <si>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</si>
  <si>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</si>
  <si>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</si>
  <si>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</si>
  <si>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</si>
  <si>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</si>
  <si>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</si>
  <si>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</si>
  <si>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</si>
  <si>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</si>
  <si>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</si>
  <si>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</si>
  <si>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</si>
  <si>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</si>
  <si>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</si>
  <si>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</si>
  <si>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</si>
  <si>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</si>
  <si>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</si>
  <si>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</si>
  <si>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</si>
  <si>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</si>
  <si>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</si>
  <si>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</si>
  <si>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</si>
  <si>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</si>
  <si>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</si>
  <si>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</si>
  <si>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</si>
  <si>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</si>
  <si>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</si>
  <si>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</si>
  <si>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</si>
  <si>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</si>
  <si>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</si>
  <si>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</si>
  <si>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</si>
  <si>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</si>
  <si>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</si>
  <si>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</si>
  <si>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</si>
  <si>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</si>
  <si>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</si>
  <si>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</si>
  <si>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</si>
  <si>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</si>
  <si>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</si>
  <si>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</si>
  <si>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</si>
  <si>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</si>
  <si>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</si>
  <si>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</si>
  <si>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</si>
  <si>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</si>
  <si>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</si>
  <si>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</si>
  <si>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</si>
  <si>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</si>
  <si>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</si>
  <si>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</si>
  <si>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</si>
  <si>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</si>
  <si>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</si>
  <si>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</si>
  <si>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</si>
  <si>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</si>
  <si>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</si>
  <si>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</si>
  <si>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</si>
  <si>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</si>
  <si>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</si>
  <si>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</si>
  <si>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</si>
  <si>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</si>
  <si>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</si>
  <si>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</si>
  <si>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</si>
  <si>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</si>
  <si>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</si>
  <si>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</si>
  <si>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</si>
  <si>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</si>
  <si>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</si>
  <si>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</si>
  <si>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</si>
  <si>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</si>
  <si>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</si>
  <si>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</si>
  <si>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</si>
  <si>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</si>
  <si>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</si>
  <si>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</si>
  <si>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</si>
  <si>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</si>
  <si>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</si>
  <si>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</si>
  <si>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</si>
  <si>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</si>
  <si>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</si>
  <si>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</si>
  <si>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</si>
  <si>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</si>
  <si>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</si>
  <si>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</si>
  <si>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</si>
  <si>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</si>
  <si>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</si>
  <si>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</si>
  <si>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</si>
  <si>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</si>
  <si>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</si>
  <si>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</si>
  <si>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</si>
  <si>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</si>
  <si>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</si>
  <si>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</si>
  <si>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</si>
  <si>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</si>
  <si>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</si>
  <si>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</si>
  <si>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</si>
  <si>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</si>
  <si>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</si>
  <si>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</si>
  <si>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</si>
  <si>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</si>
  <si>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</si>
  <si>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</si>
  <si>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</si>
  <si>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</si>
  <si>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</si>
  <si>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</si>
  <si>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</si>
  <si>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</si>
  <si>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</si>
  <si>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</si>
  <si>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</si>
  <si>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</si>
  <si>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</si>
  <si>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</si>
  <si>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</si>
  <si>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</si>
  <si>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</si>
  <si>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</si>
  <si>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</si>
  <si>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</si>
  <si>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</si>
  <si>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</si>
  <si>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</si>
  <si>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</si>
  <si>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</si>
  <si>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</si>
  <si>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</si>
  <si>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</si>
  <si>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</si>
  <si>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</si>
  <si>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</si>
  <si>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</si>
  <si>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</si>
  <si>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</si>
  <si>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</si>
  <si>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</si>
  <si>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</si>
  <si>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</si>
  <si>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</si>
  <si>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</si>
  <si>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</si>
  <si>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</si>
  <si>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</si>
  <si>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</si>
  <si>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</si>
  <si>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</si>
  <si>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</si>
  <si>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</si>
  <si>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</si>
  <si>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</si>
  <si>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</si>
  <si>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</si>
  <si>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</si>
  <si>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</si>
  <si>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</si>
  <si>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</si>
  <si>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</si>
  <si>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</si>
  <si>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</si>
  <si>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</si>
  <si>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</si>
  <si>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</si>
  <si>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</si>
  <si>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</si>
  <si>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</si>
  <si>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</si>
  <si>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</si>
  <si>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</si>
  <si>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</si>
  <si>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</si>
  <si>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</si>
  <si>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</si>
  <si>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</si>
  <si>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</si>
  <si>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</si>
  <si>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</si>
  <si>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</si>
  <si>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</si>
  <si>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</si>
  <si>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</si>
  <si>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</si>
  <si>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</si>
  <si>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</si>
  <si>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</si>
  <si>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</si>
  <si>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</si>
  <si>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</si>
  <si>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</si>
  <si>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</si>
  <si>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</si>
  <si>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</si>
  <si>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</si>
  <si>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</si>
  <si>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</si>
  <si>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</si>
  <si>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</si>
  <si>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</si>
  <si>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</si>
  <si>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</si>
  <si>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</si>
  <si>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</si>
  <si>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</si>
  <si>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</si>
  <si>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</si>
  <si>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</si>
  <si>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</si>
  <si>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</si>
  <si>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</si>
  <si>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</si>
  <si>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</si>
  <si>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</si>
  <si>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</si>
  <si>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</si>
  <si>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</si>
  <si>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</si>
  <si>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</si>
  <si>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</si>
  <si>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</si>
  <si>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</si>
  <si>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</si>
  <si>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</si>
  <si>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</si>
  <si>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</si>
  <si>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</si>
  <si>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</si>
  <si>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</si>
  <si>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</si>
  <si>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</si>
  <si>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</si>
  <si>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</si>
  <si>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</si>
  <si>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</si>
  <si>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</si>
  <si>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</si>
  <si>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</si>
  <si>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</si>
  <si>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</si>
  <si>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</si>
  <si>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</si>
  <si>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</si>
  <si>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</si>
  <si>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</si>
  <si>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</si>
  <si>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</si>
  <si>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</si>
  <si>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</si>
  <si>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</si>
  <si>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</si>
  <si>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</si>
  <si>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</si>
  <si>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</si>
  <si>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</si>
  <si>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</si>
  <si>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</si>
  <si>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</si>
  <si>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</si>
  <si>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</si>
  <si>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</si>
  <si>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</si>
  <si>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</si>
  <si>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</si>
  <si>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</si>
  <si>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</si>
  <si>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</si>
  <si>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</si>
  <si>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</si>
  <si>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</si>
  <si>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</si>
  <si>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</si>
  <si>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</si>
  <si>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</si>
  <si>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</si>
  <si>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</si>
  <si>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</si>
  <si>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</si>
  <si>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</si>
  <si>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</si>
  <si>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</si>
  <si>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</si>
  <si>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</si>
  <si>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</si>
  <si>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</si>
  <si>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</si>
  <si>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</si>
  <si>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</si>
  <si>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</si>
  <si>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</si>
  <si>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</si>
  <si>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</si>
  <si>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</si>
  <si>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</si>
  <si>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</si>
  <si>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</si>
  <si>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</si>
  <si>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</si>
  <si>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</si>
  <si>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</si>
  <si>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</si>
  <si>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</si>
  <si>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</si>
  <si>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</si>
  <si>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</si>
  <si>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</si>
  <si>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</si>
  <si>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</si>
  <si>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</si>
  <si>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</si>
  <si>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</si>
  <si>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</si>
  <si>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</si>
  <si>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</si>
  <si>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</si>
  <si>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</si>
  <si>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</si>
  <si>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</si>
  <si>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</si>
  <si>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</si>
  <si>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</si>
  <si>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</si>
  <si>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</si>
  <si>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</si>
  <si>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</si>
  <si>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</si>
  <si>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</si>
  <si>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</si>
  <si>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</si>
  <si>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</si>
  <si>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</si>
  <si>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</si>
  <si>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</si>
  <si>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</si>
  <si>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</si>
  <si>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</si>
  <si>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</si>
  <si>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</si>
  <si>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</si>
  <si>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</si>
  <si>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</si>
  <si>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</si>
  <si>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</si>
  <si>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</si>
  <si>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</si>
  <si>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</si>
  <si>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</si>
  <si>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</si>
  <si>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</si>
  <si>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</si>
  <si>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</si>
  <si>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</si>
  <si>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</si>
  <si>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</si>
  <si>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</si>
  <si>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</si>
  <si>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</si>
  <si>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</si>
  <si>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</si>
  <si>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</si>
  <si>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</si>
  <si>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</si>
  <si>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</si>
  <si>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</si>
  <si>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</si>
  <si>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</si>
  <si>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</si>
  <si>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</si>
  <si>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</si>
  <si>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</si>
  <si>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</si>
  <si>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</si>
  <si>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</si>
  <si>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</si>
  <si>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</si>
  <si>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</si>
  <si>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</si>
  <si>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</si>
  <si>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</si>
  <si>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</si>
  <si>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</si>
  <si>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</si>
  <si>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</si>
  <si>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</si>
  <si>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</si>
  <si>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</si>
  <si>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</si>
  <si>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</si>
  <si>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</si>
  <si>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</si>
  <si>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</si>
  <si>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</si>
  <si>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</si>
  <si>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</si>
  <si>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</si>
  <si>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</si>
  <si>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</si>
  <si>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</si>
  <si>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</si>
  <si>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</si>
  <si>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</si>
  <si>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</si>
  <si>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</si>
  <si>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</si>
  <si>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</si>
  <si>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</si>
  <si>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</si>
  <si>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</si>
  <si>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</si>
  <si>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</si>
  <si>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</si>
  <si>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</si>
  <si>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</si>
  <si>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</si>
  <si>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</si>
  <si>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</si>
  <si>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</si>
  <si>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</si>
  <si>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</si>
  <si>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</si>
  <si>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</si>
  <si>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</si>
  <si>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</si>
  <si>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</si>
  <si>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</si>
  <si>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</si>
  <si>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</si>
  <si>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</si>
  <si>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</si>
  <si>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</si>
  <si>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</si>
  <si>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</si>
  <si>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</si>
  <si>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</si>
  <si>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</si>
  <si>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</si>
  <si>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</si>
  <si>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</si>
  <si>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</si>
  <si>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</si>
  <si>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</si>
  <si>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</si>
  <si>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</si>
  <si>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</si>
  <si>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</si>
  <si>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</si>
  <si>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</si>
  <si>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</si>
  <si>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</si>
  <si>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</si>
  <si>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</si>
  <si>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</si>
  <si>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</si>
  <si>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</si>
  <si>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</si>
  <si>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</si>
  <si>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</si>
  <si>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</si>
  <si>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</si>
  <si>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</si>
  <si>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</si>
  <si>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</si>
  <si>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</si>
  <si>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</si>
  <si>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</si>
  <si>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</si>
  <si>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</si>
  <si>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</si>
  <si>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</si>
  <si>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</si>
  <si>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</si>
  <si>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</si>
  <si>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</si>
  <si>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</si>
  <si>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</si>
  <si>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</si>
  <si>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</si>
  <si>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</si>
  <si>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</si>
  <si>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</si>
  <si>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</si>
  <si>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</si>
  <si>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</si>
  <si>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</si>
  <si>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</si>
  <si>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</si>
  <si>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</si>
  <si>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</si>
  <si>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</si>
  <si>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</si>
  <si>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</si>
  <si>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</si>
  <si>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</si>
  <si>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</si>
  <si>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</si>
  <si>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</si>
  <si>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</si>
  <si>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</si>
  <si>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</si>
  <si>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</si>
  <si>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</si>
  <si>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</si>
  <si>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</si>
  <si>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</si>
  <si>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</si>
  <si>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</si>
  <si>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</si>
  <si>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</si>
  <si>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</si>
  <si>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</si>
  <si>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</si>
  <si>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</si>
  <si>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</si>
  <si>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</si>
  <si>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</si>
  <si>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</si>
  <si>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</si>
  <si>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</si>
  <si>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</si>
  <si>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</si>
  <si>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</si>
  <si>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</si>
  <si>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</si>
  <si>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</si>
  <si>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</si>
  <si>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</si>
  <si>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</si>
  <si>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</si>
  <si>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</si>
  <si>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</si>
  <si>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</si>
  <si>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</si>
  <si>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</si>
  <si>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</si>
  <si>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</si>
  <si>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</si>
  <si>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</si>
  <si>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</si>
  <si>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</si>
  <si>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</si>
  <si>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</si>
  <si>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</si>
  <si>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</si>
  <si>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</si>
  <si>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</si>
  <si>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</si>
  <si>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</si>
  <si>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</si>
  <si>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</si>
  <si>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</si>
  <si>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</si>
  <si>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</si>
  <si>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</si>
  <si>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</si>
  <si>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</si>
  <si>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</si>
  <si>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</si>
  <si>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</si>
  <si>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</si>
  <si>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</si>
  <si>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</si>
  <si>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</si>
  <si>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</si>
  <si>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</si>
  <si>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</si>
  <si>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</si>
  <si>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</si>
  <si>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</si>
  <si>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</si>
  <si>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</si>
  <si>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</si>
  <si>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</si>
  <si>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</si>
  <si>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</si>
  <si>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</si>
  <si>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</si>
  <si>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</si>
  <si>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</si>
  <si>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</si>
  <si>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</si>
  <si>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</si>
  <si>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</si>
  <si>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</si>
  <si>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</si>
  <si>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</si>
  <si>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</si>
  <si>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</si>
  <si>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</si>
  <si>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</si>
  <si>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</si>
  <si>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</si>
  <si>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</si>
  <si>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</si>
  <si>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</si>
  <si>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</si>
  <si>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</si>
  <si>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</si>
  <si>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</si>
  <si>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</si>
  <si>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</si>
  <si>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</si>
  <si>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</si>
  <si>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</si>
  <si>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</si>
  <si>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</si>
  <si>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</si>
  <si>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</si>
  <si>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</si>
  <si>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</si>
  <si>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</si>
  <si>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</si>
  <si>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</si>
  <si>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</si>
  <si>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</si>
  <si>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</si>
  <si>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</si>
  <si>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</si>
  <si>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</si>
  <si>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</si>
  <si>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</si>
  <si>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</si>
  <si>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</si>
  <si>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</si>
  <si>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</si>
  <si>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</si>
  <si>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</si>
  <si>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</si>
  <si>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</si>
  <si>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</si>
  <si>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</si>
  <si>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</si>
  <si>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</si>
  <si>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</si>
  <si>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</si>
  <si>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</si>
  <si>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</si>
  <si>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</si>
  <si>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</si>
  <si>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</si>
  <si>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</si>
  <si>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</si>
  <si>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</si>
  <si>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</si>
  <si>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</si>
  <si>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</si>
  <si>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</si>
  <si>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</si>
  <si>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</si>
  <si>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</si>
  <si>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</si>
  <si>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</si>
  <si>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</si>
  <si>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</si>
  <si>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</si>
  <si>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</si>
  <si>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</si>
  <si>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</si>
  <si>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</si>
  <si>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</si>
  <si>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</si>
  <si>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</si>
  <si>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</si>
  <si>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</si>
  <si>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</si>
  <si>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</si>
  <si>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</si>
  <si>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</si>
  <si>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</si>
  <si>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</si>
  <si>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</si>
  <si>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</si>
  <si>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</si>
  <si>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</si>
  <si>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</si>
  <si>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</si>
  <si>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</si>
  <si>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</si>
  <si>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</si>
  <si>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</si>
  <si>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</si>
  <si>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</si>
  <si>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</si>
  <si>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</si>
  <si>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</si>
  <si>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</si>
  <si>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</si>
  <si>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</si>
  <si>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</si>
  <si>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</si>
  <si>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</si>
  <si>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</si>
  <si>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</si>
  <si>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</si>
  <si>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</si>
  <si>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</si>
  <si>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</si>
  <si>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</si>
  <si>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</si>
  <si>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</si>
  <si>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</si>
  <si>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</si>
  <si>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</si>
  <si>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</si>
  <si>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</si>
  <si>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</si>
  <si>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</si>
  <si>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</si>
  <si>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</si>
  <si>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</si>
  <si>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</si>
  <si>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</si>
  <si>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</si>
  <si>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</si>
  <si>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</si>
  <si>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</si>
  <si>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</si>
  <si>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</si>
  <si>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</si>
  <si>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</si>
  <si>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</si>
  <si>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</si>
  <si>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</si>
  <si>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</si>
  <si>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</si>
  <si>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</si>
  <si>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</si>
  <si>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</si>
  <si>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</si>
  <si>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</si>
  <si>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</si>
  <si>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</si>
  <si>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</si>
  <si>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</si>
  <si>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</si>
  <si>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</si>
  <si>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</si>
  <si>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</si>
  <si>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</si>
  <si>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</si>
  <si>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</si>
  <si>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</si>
  <si>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</si>
  <si>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</si>
  <si>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</si>
  <si>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</si>
  <si>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</si>
  <si>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</si>
  <si>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</si>
  <si>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</si>
  <si>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</si>
  <si>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</si>
  <si>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</si>
  <si>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</si>
  <si>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</si>
  <si>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</si>
  <si>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</si>
  <si>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</si>
  <si>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</si>
  <si>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</si>
  <si>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</si>
  <si>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</si>
  <si>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</si>
  <si>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</si>
  <si>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</si>
  <si>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</si>
  <si>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</si>
  <si>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</si>
  <si>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</si>
  <si>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</si>
  <si>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</si>
  <si>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</si>
  <si>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</si>
  <si>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</si>
  <si>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</si>
  <si>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</si>
  <si>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</si>
  <si>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</si>
  <si>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</si>
  <si>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</si>
  <si>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</si>
  <si>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</si>
  <si>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</si>
  <si>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</si>
  <si>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</si>
  <si>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</si>
  <si>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</si>
  <si>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</si>
  <si>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</si>
  <si>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</si>
  <si>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</si>
  <si>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</si>
  <si>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</si>
  <si>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</si>
  <si>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</si>
  <si>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</si>
  <si>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</si>
  <si>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</si>
  <si>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</si>
  <si>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</si>
  <si>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</si>
  <si>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</si>
  <si>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</si>
  <si>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</si>
  <si>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</si>
  <si>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</si>
  <si>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</si>
  <si>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</si>
  <si>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</si>
  <si>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</si>
  <si>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</si>
  <si>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</si>
  <si>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</si>
  <si>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</si>
  <si>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</si>
  <si>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</si>
  <si>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</si>
  <si>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</si>
  <si>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</si>
  <si>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</si>
  <si>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</si>
  <si>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</si>
  <si>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</si>
  <si>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</si>
  <si>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</si>
  <si>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</si>
  <si>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</si>
  <si>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</si>
  <si>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</si>
  <si>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</si>
  <si>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</si>
  <si>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</si>
  <si>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</si>
  <si>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</si>
  <si>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</si>
  <si>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</si>
  <si>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</si>
  <si>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</si>
  <si>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</si>
  <si>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</si>
  <si>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</si>
  <si>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</si>
  <si>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</si>
  <si>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</si>
  <si>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</si>
  <si>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</si>
  <si>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</si>
  <si>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</si>
  <si>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</si>
  <si>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</si>
  <si>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</si>
  <si>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</si>
  <si>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</si>
  <si>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</si>
  <si>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</si>
  <si>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</si>
  <si>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</si>
  <si>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</si>
  <si>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</si>
  <si>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</si>
  <si>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</si>
  <si>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</si>
  <si>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</si>
  <si>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</si>
  <si>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</si>
  <si>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</si>
  <si>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</si>
  <si>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</si>
  <si>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</si>
  <si>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</si>
  <si>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</si>
  <si>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</si>
  <si>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</si>
  <si>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</si>
  <si>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</si>
  <si>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</si>
  <si>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</si>
  <si>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</si>
  <si>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</si>
  <si>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</si>
  <si>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</si>
  <si>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</si>
  <si>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</si>
  <si>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</si>
  <si>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</si>
  <si>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</si>
  <si>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</si>
  <si>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</si>
  <si>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</si>
  <si>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</si>
  <si>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</si>
  <si>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</si>
  <si>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</si>
  <si>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</si>
  <si>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</si>
  <si>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</si>
  <si>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</si>
  <si>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</si>
  <si>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</si>
  <si>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</si>
  <si>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</si>
  <si>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</si>
  <si>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</si>
  <si>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</si>
  <si>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</si>
  <si>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</si>
  <si>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</si>
  <si>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</si>
  <si>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</si>
  <si>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</si>
  <si>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</si>
  <si>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</si>
  <si>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</si>
  <si>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</si>
  <si>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</si>
  <si>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</si>
  <si>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</si>
  <si>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</si>
  <si>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</si>
  <si>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</si>
  <si>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</si>
  <si>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</si>
  <si>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</si>
  <si>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</si>
  <si>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</si>
  <si>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</si>
  <si>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</si>
  <si>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</si>
  <si>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</si>
  <si>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</si>
  <si>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</si>
  <si>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</si>
  <si>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</si>
  <si>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</si>
  <si>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</si>
  <si>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</si>
  <si>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</si>
  <si>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</si>
  <si>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</si>
  <si>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</si>
  <si>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</si>
  <si>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</si>
  <si>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</si>
  <si>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</si>
  <si>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</si>
  <si>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</si>
  <si>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</si>
  <si>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</si>
  <si>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</si>
  <si>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</si>
  <si>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</si>
  <si>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</si>
  <si>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</si>
  <si>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</si>
  <si>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</si>
  <si>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</si>
  <si>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</si>
  <si>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</si>
  <si>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</si>
  <si>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</si>
  <si>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</si>
  <si>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</si>
  <si>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</si>
  <si>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</si>
  <si>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</si>
  <si>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</si>
  <si>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</si>
  <si>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</si>
  <si>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</si>
  <si>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</si>
  <si>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</si>
  <si>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</si>
  <si>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</si>
  <si>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</si>
  <si>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</si>
  <si>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</si>
  <si>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</si>
  <si>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</si>
  <si>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</si>
  <si>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</si>
  <si>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</si>
  <si>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</si>
  <si>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</si>
  <si>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</si>
  <si>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</si>
  <si>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</si>
  <si>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</si>
  <si>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</si>
  <si>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</si>
  <si>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</si>
  <si>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</si>
  <si>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</si>
  <si>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</si>
  <si>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</si>
  <si>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</si>
  <si>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</si>
  <si>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</si>
  <si>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</si>
  <si>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</si>
  <si>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</si>
  <si>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</si>
  <si>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</si>
  <si>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</si>
  <si>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</si>
  <si>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</si>
  <si>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</si>
  <si>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</si>
  <si>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</si>
  <si>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</si>
  <si>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</si>
  <si>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</si>
  <si>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</si>
  <si>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</si>
  <si>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</si>
  <si>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</si>
  <si>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</si>
  <si>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</si>
  <si>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</si>
  <si>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</si>
  <si>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</si>
  <si>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</si>
  <si>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</si>
  <si>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</si>
  <si>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</si>
  <si>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</si>
  <si>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</si>
  <si>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</si>
  <si>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</si>
  <si>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</si>
  <si>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</si>
  <si>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</si>
  <si>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</si>
  <si>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</si>
  <si>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</si>
  <si>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</si>
  <si>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</si>
  <si>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</si>
  <si>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</si>
  <si>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</si>
  <si>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</si>
  <si>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</si>
  <si>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</si>
  <si>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</si>
  <si>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</si>
  <si>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</si>
  <si>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</si>
  <si>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</si>
  <si>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</si>
  <si>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</si>
  <si>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</si>
  <si>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</si>
  <si>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</si>
  <si>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</si>
  <si>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</si>
  <si>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</si>
  <si>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</si>
  <si>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</si>
  <si>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</si>
  <si>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</si>
  <si>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</si>
  <si>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</si>
  <si>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</si>
  <si>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</si>
  <si>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</si>
  <si>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</si>
  <si>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</si>
  <si>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</si>
  <si>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</si>
  <si>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</si>
  <si>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</si>
  <si>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</si>
  <si>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</si>
  <si>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</si>
  <si>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</si>
  <si>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</si>
  <si>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</si>
  <si>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</si>
  <si>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</si>
  <si>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</si>
  <si>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</si>
  <si>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</si>
  <si>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</si>
  <si>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</si>
  <si>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</si>
  <si>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</si>
  <si>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</si>
  <si>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</si>
  <si>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</si>
  <si>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</si>
  <si>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</si>
  <si>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</si>
  <si>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</si>
  <si>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</si>
  <si>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</si>
  <si>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</si>
  <si>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</si>
  <si>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</si>
  <si>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</si>
  <si>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</si>
  <si>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</si>
  <si>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</si>
  <si>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</si>
  <si>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</si>
  <si>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</si>
  <si>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</si>
  <si>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</si>
  <si>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</si>
  <si>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</si>
  <si>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</si>
  <si>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</si>
  <si>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</si>
  <si>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</si>
  <si>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</si>
  <si>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</si>
  <si>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</si>
  <si>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</si>
  <si>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</si>
  <si>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</si>
  <si>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</si>
  <si>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</si>
  <si>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</si>
  <si>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</si>
  <si>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</si>
  <si>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</si>
  <si>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</si>
  <si>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</si>
  <si>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</si>
  <si>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</si>
  <si>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</si>
  <si>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</si>
  <si>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</si>
  <si>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</si>
  <si>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</si>
  <si>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</si>
  <si>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</si>
  <si>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</si>
  <si>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</si>
  <si>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</si>
  <si>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</si>
  <si>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</si>
  <si>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</si>
  <si>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</si>
  <si>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</si>
  <si>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</si>
  <si>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</si>
  <si>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</si>
  <si>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</si>
  <si>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</si>
  <si>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</si>
  <si>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</si>
  <si>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</si>
  <si>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</si>
  <si>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</si>
  <si>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</si>
  <si>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</si>
  <si>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</si>
  <si>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</si>
  <si>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</si>
  <si>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</si>
  <si>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</si>
  <si>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</si>
  <si>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</si>
  <si>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</si>
  <si>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</si>
  <si>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</si>
  <si>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</si>
  <si>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</si>
  <si>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</si>
  <si>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</si>
  <si>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</si>
  <si>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</si>
  <si>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</si>
  <si>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</si>
  <si>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</si>
  <si>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</si>
  <si>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</si>
  <si>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</si>
  <si>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</si>
  <si>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</si>
  <si>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</si>
  <si>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</si>
  <si>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</si>
  <si>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</si>
  <si>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</si>
  <si>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</si>
  <si>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</si>
  <si>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</si>
  <si>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</si>
  <si>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</si>
  <si>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</si>
  <si>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</si>
  <si>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</si>
  <si>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</si>
  <si>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</si>
  <si>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</si>
  <si>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</si>
  <si>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</si>
  <si>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</si>
  <si>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</si>
  <si>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</si>
  <si>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</si>
  <si>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</si>
  <si>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</si>
  <si>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</si>
  <si>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</si>
  <si>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</si>
  <si>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</si>
  <si>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</si>
  <si>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</si>
  <si>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</si>
  <si>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</si>
  <si>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</si>
  <si>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</si>
  <si>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</si>
  <si>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</si>
  <si>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</si>
  <si>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</si>
  <si>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</si>
  <si>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</si>
  <si>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</si>
  <si>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</si>
  <si>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</si>
  <si>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</si>
  <si>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</si>
  <si>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</si>
  <si>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</si>
  <si>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</si>
  <si>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</si>
  <si>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</si>
  <si>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</si>
  <si>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</si>
  <si>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</si>
  <si>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</si>
  <si>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</si>
  <si>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</si>
  <si>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</si>
  <si>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</si>
  <si>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</si>
  <si>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</si>
  <si>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</si>
  <si>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</si>
  <si>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</si>
  <si>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</si>
  <si>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</si>
  <si>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</si>
  <si>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</si>
  <si>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</si>
  <si>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</si>
  <si>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</si>
  <si>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</si>
  <si>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</si>
  <si>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</si>
  <si>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</si>
  <si>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</si>
  <si>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</si>
  <si>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</si>
  <si>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</si>
  <si>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</si>
  <si>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</si>
  <si>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</si>
  <si>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</si>
  <si>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</si>
  <si>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</si>
  <si>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</si>
  <si>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</si>
  <si>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</si>
  <si>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</si>
  <si>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</si>
  <si>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</si>
  <si>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</si>
  <si>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</si>
  <si>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</si>
  <si>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</si>
  <si>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</si>
  <si>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</si>
  <si>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</si>
  <si>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</si>
  <si>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</si>
  <si>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</si>
  <si>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</si>
  <si>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</si>
  <si>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</si>
  <si>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</si>
  <si>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</si>
  <si>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</si>
  <si>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</si>
  <si>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</si>
  <si>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</si>
  <si>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</si>
  <si>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</si>
  <si>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</si>
  <si>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</si>
  <si>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</si>
  <si>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</si>
  <si>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</si>
  <si>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</si>
  <si>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</si>
  <si>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</si>
  <si>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</si>
  <si>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</si>
  <si>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</si>
  <si>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</si>
  <si>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</si>
  <si>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</si>
  <si>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</si>
  <si>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</si>
  <si>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</si>
  <si>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</si>
  <si>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</si>
  <si>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</si>
  <si>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</si>
  <si>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</si>
  <si>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</si>
  <si>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</si>
  <si>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</si>
  <si>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</si>
  <si>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</si>
  <si>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</si>
  <si>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</si>
  <si>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</si>
  <si>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</si>
  <si>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</si>
  <si>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</si>
  <si>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</si>
  <si>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</si>
  <si>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</si>
  <si>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</si>
  <si>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</si>
  <si>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</si>
  <si>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</si>
  <si>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</si>
  <si>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</si>
  <si>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</si>
  <si>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</si>
  <si>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</si>
  <si>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</si>
  <si>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</si>
  <si>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</si>
  <si>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</si>
  <si>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</si>
  <si>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</si>
  <si>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</si>
  <si>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</si>
  <si>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</si>
  <si>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</si>
  <si>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</si>
  <si>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</si>
  <si>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</si>
  <si>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</si>
  <si>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</si>
  <si>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</si>
  <si>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</si>
  <si>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</si>
  <si>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</si>
  <si>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</si>
  <si>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</si>
  <si>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</si>
  <si>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</si>
  <si>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</si>
  <si>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</si>
  <si>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</si>
  <si>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</si>
  <si>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</si>
  <si>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</si>
  <si>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</si>
  <si>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</si>
  <si>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</si>
  <si>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</si>
  <si>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</si>
  <si>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</si>
  <si>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</si>
  <si>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</si>
  <si>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</si>
  <si>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</si>
  <si>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</si>
  <si>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</si>
  <si>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</si>
  <si>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</si>
  <si>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</si>
  <si>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</si>
  <si>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</si>
  <si>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</si>
  <si>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</si>
  <si>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</si>
  <si>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</si>
  <si>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</si>
  <si>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</si>
  <si>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</si>
  <si>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</si>
  <si>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</si>
  <si>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</si>
  <si>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</si>
  <si>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</si>
  <si>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</si>
  <si>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</si>
  <si>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</si>
  <si>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</si>
  <si>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</si>
  <si>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</si>
  <si>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</si>
  <si>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</si>
  <si>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</si>
  <si>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</si>
  <si>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</si>
  <si>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</si>
  <si>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</si>
  <si>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</si>
  <si>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</si>
  <si>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</si>
  <si>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</si>
  <si>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</si>
  <si>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</si>
  <si>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</si>
  <si>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</si>
  <si>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</si>
  <si>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</si>
  <si>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</si>
  <si>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</si>
  <si>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</si>
  <si>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</si>
  <si>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</si>
  <si>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</si>
  <si>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</si>
  <si>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</si>
  <si>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</si>
  <si>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</si>
  <si>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</si>
  <si>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</si>
  <si>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</si>
  <si>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</si>
  <si>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</si>
  <si>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</si>
  <si>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</si>
  <si>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</si>
  <si>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</si>
  <si>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</si>
  <si>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</si>
  <si>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</si>
  <si>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</si>
  <si>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</si>
  <si>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</si>
  <si>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</si>
  <si>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</si>
  <si>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</si>
  <si>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</si>
  <si>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</si>
  <si>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</si>
  <si>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</si>
  <si>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</si>
  <si>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</si>
  <si>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</si>
  <si>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</si>
  <si>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</si>
  <si>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</si>
  <si>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</si>
  <si>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</si>
  <si>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</si>
  <si>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</si>
  <si>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</si>
  <si>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</si>
  <si>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</si>
  <si>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</si>
  <si>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</si>
  <si>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</si>
  <si>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</si>
  <si>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</si>
  <si>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</si>
  <si>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</si>
  <si>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</si>
  <si>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</si>
  <si>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</si>
  <si>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</si>
  <si>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</si>
  <si>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</si>
  <si>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</si>
  <si>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</si>
  <si>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</si>
  <si>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</si>
  <si>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</si>
  <si>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</si>
  <si>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</si>
  <si>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</si>
  <si>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</si>
  <si>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</si>
  <si>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</si>
  <si>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</si>
  <si>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</si>
  <si>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</si>
  <si>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</si>
  <si>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</si>
  <si>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</si>
  <si>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</si>
  <si>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</si>
  <si>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</si>
  <si>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</si>
  <si>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</si>
  <si>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</si>
  <si>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</si>
  <si>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</si>
  <si>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</si>
  <si>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</si>
  <si>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</si>
  <si>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</si>
  <si>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</si>
  <si>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</si>
  <si>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</si>
  <si>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</si>
  <si>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</si>
  <si>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</si>
  <si>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</si>
  <si>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</si>
  <si>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</si>
  <si>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</si>
  <si>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</si>
  <si>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</si>
  <si>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</si>
  <si>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</si>
  <si>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</si>
  <si>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</si>
  <si>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</si>
  <si>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</si>
  <si>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</si>
  <si>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</si>
  <si>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</si>
  <si>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</si>
  <si>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</si>
  <si>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</si>
  <si>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</si>
  <si>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</si>
  <si>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</si>
  <si>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</si>
  <si>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</si>
  <si>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</si>
  <si>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</si>
  <si>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</si>
  <si>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</si>
  <si>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</si>
  <si>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</si>
  <si>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</si>
  <si>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</si>
  <si>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</si>
  <si>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</si>
  <si>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</si>
  <si>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</si>
  <si>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</si>
  <si>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</si>
  <si>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</si>
  <si>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</si>
  <si>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</si>
  <si>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</si>
  <si>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</si>
  <si>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</si>
  <si>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</si>
  <si>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</si>
  <si>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</si>
  <si>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</si>
  <si>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</si>
  <si>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</si>
  <si>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</si>
  <si>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</si>
  <si>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</si>
  <si>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</si>
  <si>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</si>
  <si>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</si>
  <si>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</si>
  <si>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</si>
  <si>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</si>
  <si>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</si>
  <si>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</si>
  <si>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</si>
  <si>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</si>
  <si>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</si>
  <si>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</si>
  <si>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</si>
  <si>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</si>
  <si>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</si>
  <si>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</si>
  <si>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</si>
  <si>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</si>
  <si>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</si>
  <si>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</si>
  <si>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</si>
  <si>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</si>
  <si>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</si>
  <si>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</si>
  <si>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</si>
  <si>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</si>
  <si>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</si>
  <si>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</si>
  <si>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</si>
  <si>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</si>
  <si>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</si>
  <si>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</si>
  <si>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</si>
  <si>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</si>
  <si>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</si>
  <si>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</si>
  <si>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</si>
  <si>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</si>
  <si>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</si>
  <si>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</si>
  <si>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</si>
  <si>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</si>
  <si>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</si>
  <si>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</si>
  <si>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</si>
  <si>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</si>
  <si>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</si>
  <si>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</si>
  <si>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</si>
  <si>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</si>
  <si>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</si>
  <si>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</si>
  <si>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</si>
  <si>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</si>
  <si>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</si>
  <si>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</si>
  <si>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</si>
  <si>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</si>
  <si>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</si>
  <si>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</si>
  <si>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</si>
  <si>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</si>
  <si>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</si>
  <si>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</si>
  <si>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</si>
  <si>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</si>
  <si>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</si>
  <si>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</si>
  <si>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</si>
  <si>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</si>
  <si>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</si>
  <si>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</si>
  <si>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</si>
  <si>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</si>
  <si>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</si>
  <si>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</si>
  <si>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</si>
  <si>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</si>
  <si>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</si>
  <si>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</si>
  <si>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</si>
  <si>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</si>
  <si>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</si>
  <si>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</si>
  <si>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</si>
  <si>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</si>
  <si>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</si>
  <si>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</si>
  <si>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</si>
  <si>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</si>
  <si>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</si>
  <si>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</si>
  <si>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</si>
  <si>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</si>
  <si>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</si>
  <si>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</si>
  <si>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</si>
  <si>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</si>
  <si>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</si>
  <si>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</si>
  <si>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</si>
  <si>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</si>
  <si>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</si>
  <si>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</si>
  <si>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</si>
  <si>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</si>
  <si>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</si>
  <si>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</si>
  <si>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</si>
  <si>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</si>
  <si>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</si>
  <si>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</si>
  <si>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</si>
  <si>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</si>
  <si>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</si>
  <si>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</si>
  <si>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</si>
  <si>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</si>
  <si>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</si>
  <si>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</si>
  <si>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</si>
  <si>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</si>
  <si>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</si>
  <si>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</si>
  <si>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</si>
  <si>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</si>
  <si>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</si>
  <si>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</si>
  <si>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</si>
  <si>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</si>
  <si>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</si>
  <si>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</si>
  <si>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</si>
  <si>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</si>
  <si>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</si>
  <si>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</si>
  <si>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</si>
  <si>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</si>
  <si>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</si>
  <si>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</si>
  <si>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</si>
  <si>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</si>
  <si>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</si>
  <si>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</si>
  <si>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</si>
  <si>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</si>
  <si>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</si>
  <si>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</si>
  <si>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</si>
  <si>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</si>
  <si>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</si>
  <si>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</si>
  <si>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</si>
  <si>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</si>
  <si>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</si>
  <si>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</si>
  <si>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</si>
  <si>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</si>
  <si>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</si>
  <si>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</si>
  <si>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</si>
  <si>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</si>
  <si>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</si>
  <si>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</si>
  <si>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</si>
  <si>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</si>
  <si>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</si>
  <si>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</si>
  <si>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</si>
  <si>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</si>
  <si>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</si>
  <si>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</si>
  <si>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</si>
  <si>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</si>
  <si>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</si>
  <si>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</si>
  <si>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</si>
  <si>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</si>
  <si>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</si>
  <si>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</si>
  <si>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</si>
  <si>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</si>
  <si>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</si>
  <si>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</si>
  <si>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</si>
  <si>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</si>
  <si>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</si>
  <si>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</si>
  <si>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</si>
  <si>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</si>
  <si>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</si>
  <si>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</si>
  <si>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</si>
  <si>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</si>
  <si>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</si>
  <si>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</si>
  <si>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</si>
  <si>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</si>
  <si>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</si>
  <si>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</si>
  <si>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</si>
  <si>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</si>
  <si>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</si>
  <si>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</si>
  <si>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</si>
  <si>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</si>
  <si>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</si>
  <si>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</si>
  <si>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</si>
  <si>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</si>
  <si>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</si>
  <si>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</si>
  <si>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</si>
  <si>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</si>
  <si>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</si>
  <si>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</si>
  <si>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</si>
  <si>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</si>
  <si>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</si>
  <si>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</si>
  <si>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</si>
  <si>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</si>
  <si>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</si>
  <si>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</si>
  <si>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</si>
  <si>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</si>
  <si>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</si>
  <si>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</si>
  <si>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</si>
  <si>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</si>
  <si>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</si>
  <si>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</si>
  <si>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</si>
  <si>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</si>
  <si>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</si>
  <si>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</si>
  <si>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</si>
  <si>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</si>
  <si>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</si>
  <si>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</si>
  <si>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</si>
  <si>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</si>
  <si>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</si>
  <si>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</si>
  <si>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</si>
  <si>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</si>
  <si>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</si>
  <si>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</si>
  <si>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</si>
  <si>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</si>
  <si>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</si>
  <si>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</si>
  <si>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</si>
  <si>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</si>
  <si>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</si>
  <si>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</si>
  <si>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</si>
  <si>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</si>
  <si>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</si>
  <si>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</si>
  <si>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</si>
  <si>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</si>
  <si>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</si>
  <si>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</si>
  <si>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</si>
  <si>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</si>
  <si>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</si>
  <si>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</si>
  <si>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</si>
  <si>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</si>
  <si>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</si>
  <si>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</si>
  <si>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</si>
  <si>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</si>
  <si>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</si>
  <si>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</si>
  <si>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</si>
  <si>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</si>
  <si>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</si>
  <si>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</si>
  <si>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</si>
  <si>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</si>
  <si>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</si>
  <si>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</si>
  <si>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</si>
  <si>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</si>
  <si>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</si>
  <si>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</si>
  <si>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</si>
  <si>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</si>
  <si>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</si>
  <si>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</si>
  <si>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</si>
  <si>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</si>
  <si>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</si>
  <si>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</si>
  <si>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</si>
  <si>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</si>
  <si>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</si>
  <si>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</si>
  <si>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</si>
  <si>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</si>
  <si>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</si>
  <si>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</si>
  <si>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</si>
  <si>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</si>
  <si>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</si>
  <si>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</si>
  <si>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</si>
  <si>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</si>
  <si>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</si>
  <si>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</si>
  <si>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</si>
  <si>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</si>
  <si>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</si>
  <si>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</si>
  <si>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</si>
  <si>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</si>
  <si>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</si>
  <si>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</si>
  <si>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</si>
  <si>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</si>
  <si>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</si>
  <si>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</si>
  <si>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</si>
  <si>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</si>
  <si>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</si>
  <si>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</si>
  <si>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</si>
  <si>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</si>
  <si>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</si>
  <si>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</si>
  <si>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</si>
  <si>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</si>
  <si>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</si>
  <si>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</si>
  <si>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</si>
  <si>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</si>
  <si>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</si>
  <si>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</si>
  <si>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</si>
  <si>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</si>
  <si>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</si>
  <si>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</si>
  <si>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</si>
  <si>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</si>
  <si>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</si>
  <si>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</si>
  <si>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</si>
  <si>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</si>
  <si>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</si>
  <si>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</si>
  <si>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</si>
  <si>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</si>
  <si>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</si>
  <si>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</si>
  <si>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</si>
  <si>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</si>
  <si>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</si>
  <si>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</si>
  <si>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</si>
  <si>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</si>
  <si>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</si>
  <si>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</si>
  <si>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</si>
  <si>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</si>
  <si>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</si>
  <si>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</si>
  <si>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</si>
  <si>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</si>
  <si>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</si>
  <si>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</si>
  <si>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</si>
  <si>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</si>
  <si>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</si>
  <si>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</si>
  <si>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</si>
  <si>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</si>
  <si>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</si>
  <si>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</si>
  <si>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</si>
  <si>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</si>
  <si>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</si>
  <si>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</si>
  <si>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</si>
  <si>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</si>
  <si>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</si>
  <si>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</si>
  <si>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</si>
  <si>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</si>
  <si>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</si>
  <si>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</si>
  <si>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</si>
  <si>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</si>
  <si>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</si>
  <si>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</si>
  <si>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</si>
  <si>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</si>
  <si>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</si>
  <si>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</si>
  <si>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</si>
  <si>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</si>
  <si>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</si>
  <si>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</si>
  <si>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</si>
  <si>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</si>
  <si>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</si>
  <si>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</si>
  <si>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</si>
  <si>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</si>
  <si>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</si>
  <si>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</si>
  <si>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</si>
  <si>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</si>
  <si>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</si>
  <si>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</si>
  <si>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</si>
  <si>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</si>
  <si>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</si>
  <si>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</si>
  <si>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</si>
  <si>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</si>
  <si>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</si>
  <si>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</si>
  <si>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</si>
  <si>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</si>
  <si>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</si>
  <si>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</si>
  <si>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</si>
  <si>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</si>
  <si>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</si>
  <si>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</si>
  <si>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</si>
  <si>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</si>
  <si>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</si>
  <si>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</si>
  <si>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</si>
  <si>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</si>
  <si>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</si>
  <si>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</si>
  <si>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</si>
  <si>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</si>
  <si>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</si>
  <si>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</si>
  <si>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</si>
  <si>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</si>
  <si>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</si>
  <si>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</si>
  <si>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</si>
  <si>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</si>
  <si>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</si>
  <si>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</si>
  <si>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</si>
  <si>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</si>
  <si>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</si>
  <si>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</si>
  <si>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</si>
  <si>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</si>
  <si>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</si>
  <si>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</si>
  <si>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</si>
  <si>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</si>
  <si>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</si>
  <si>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</si>
  <si>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</si>
  <si>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</si>
  <si>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</si>
  <si>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</si>
  <si>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</si>
  <si>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</si>
  <si>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</si>
  <si>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</si>
  <si>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</si>
  <si>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</si>
  <si>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</si>
  <si>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</si>
  <si>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</si>
  <si>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</si>
  <si>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</si>
  <si>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</si>
  <si>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</si>
  <si>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</si>
  <si>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</si>
  <si>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</si>
  <si>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</si>
  <si>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</si>
  <si>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</si>
  <si>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</si>
  <si>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</si>
  <si>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</si>
  <si>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</si>
  <si>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</si>
  <si>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</si>
  <si>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</si>
  <si>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</si>
  <si>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</si>
  <si>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</si>
  <si>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</si>
  <si>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</si>
  <si>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</si>
  <si>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</si>
  <si>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</si>
  <si>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</si>
  <si>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</si>
  <si>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</si>
  <si>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</si>
  <si>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</si>
  <si>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</si>
  <si>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</si>
  <si>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</si>
  <si>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</si>
  <si>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</si>
  <si>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</si>
  <si>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</si>
  <si>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</si>
  <si>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</si>
  <si>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</si>
  <si>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</si>
  <si>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</si>
  <si>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</si>
  <si>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</si>
  <si>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</si>
  <si>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</si>
  <si>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</si>
  <si>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</si>
  <si>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</si>
  <si>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</si>
  <si>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</si>
  <si>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</si>
  <si>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</si>
  <si>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</si>
  <si>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</si>
  <si>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</si>
  <si>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</si>
  <si>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</si>
  <si>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</si>
  <si>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</si>
  <si>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</si>
  <si>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</si>
  <si>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</si>
  <si>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</si>
  <si>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</si>
  <si>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</si>
  <si>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</si>
  <si>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</si>
  <si>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</si>
  <si>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</si>
  <si>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</si>
  <si>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</si>
  <si>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</si>
  <si>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</si>
  <si>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</si>
  <si>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</si>
  <si>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</si>
  <si>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</si>
  <si>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</si>
  <si>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</si>
  <si>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</si>
  <si>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</si>
  <si>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</si>
  <si>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</si>
  <si>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</si>
  <si>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</si>
  <si>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</si>
  <si>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</si>
  <si>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</si>
  <si>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</si>
  <si>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</si>
  <si>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</si>
  <si>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</si>
  <si>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</si>
  <si>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</si>
  <si>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</si>
  <si>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</si>
  <si>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</si>
  <si>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</si>
  <si>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</si>
  <si>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</si>
  <si>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</si>
  <si>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</si>
  <si>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</si>
  <si>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</si>
  <si>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</si>
  <si>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</si>
  <si>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</si>
  <si>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</si>
  <si>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</si>
  <si>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</si>
  <si>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</si>
  <si>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</si>
  <si>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</si>
  <si>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</si>
  <si>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</si>
  <si>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</si>
  <si>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</si>
  <si>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</si>
  <si>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</si>
  <si>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</si>
  <si>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</si>
  <si>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</si>
  <si>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</si>
  <si>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</si>
  <si>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</si>
  <si>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</si>
  <si>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</si>
  <si>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</si>
  <si>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</si>
  <si>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</si>
  <si>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</si>
  <si>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</si>
  <si>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</si>
  <si>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</si>
  <si>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</si>
  <si>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</si>
  <si>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</si>
  <si>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</si>
  <si>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</si>
  <si>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</si>
  <si>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</si>
  <si>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</si>
  <si>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</si>
  <si>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</si>
  <si>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</si>
  <si>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</si>
  <si>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</si>
  <si>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</si>
  <si>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</si>
  <si>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</si>
  <si>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</si>
  <si>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</si>
  <si>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</si>
  <si>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</si>
  <si>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</si>
  <si>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</si>
  <si>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</si>
  <si>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</si>
  <si>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</si>
  <si>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</si>
  <si>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</si>
  <si>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</si>
  <si>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</si>
  <si>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</si>
  <si>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</si>
  <si>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</si>
  <si>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</si>
  <si>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</si>
  <si>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</si>
  <si>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</si>
  <si>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</si>
  <si>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</si>
  <si>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</si>
  <si>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</si>
  <si>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</si>
  <si>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</si>
  <si>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</si>
  <si>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</si>
  <si>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</si>
  <si>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</si>
  <si>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</si>
  <si>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</si>
  <si>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</si>
  <si>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</si>
  <si>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</si>
  <si>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</si>
  <si>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</si>
  <si>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</si>
  <si>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</si>
  <si>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</si>
  <si>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</si>
  <si>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</si>
  <si>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</si>
  <si>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</si>
  <si>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</si>
  <si>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</si>
  <si>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</si>
  <si>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</si>
  <si>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</si>
  <si>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</si>
  <si>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</si>
  <si>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</si>
  <si>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</si>
  <si>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</si>
  <si>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</si>
  <si>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</si>
  <si>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</si>
  <si>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</si>
  <si>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</si>
  <si>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</si>
  <si>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</si>
  <si>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</si>
  <si>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</si>
  <si>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</si>
  <si>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</si>
  <si>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</si>
  <si>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</si>
  <si>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</si>
  <si>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</si>
  <si>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</si>
  <si>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</si>
  <si>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</si>
  <si>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</si>
  <si>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</si>
  <si>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</si>
  <si>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</si>
  <si>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</si>
  <si>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</si>
  <si>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</si>
  <si>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</si>
  <si>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</si>
  <si>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</si>
  <si>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</si>
  <si>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</si>
  <si>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</si>
  <si>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</si>
  <si>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</si>
  <si>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</si>
  <si>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</si>
  <si>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</si>
  <si>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</si>
  <si>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</si>
  <si>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</si>
  <si>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</si>
  <si>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</si>
  <si>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</si>
  <si>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</si>
  <si>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</si>
  <si>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</si>
  <si>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</si>
  <si>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</si>
  <si>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</si>
  <si>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</si>
  <si>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</si>
  <si>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</si>
  <si>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</si>
  <si>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</si>
  <si>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</si>
  <si>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</si>
  <si>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</si>
  <si>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</si>
  <si>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</si>
  <si>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</si>
  <si>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</si>
  <si>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</si>
  <si>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</si>
  <si>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</si>
  <si>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</si>
  <si>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</si>
  <si>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</si>
  <si>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</si>
  <si>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</si>
  <si>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</si>
  <si>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</si>
  <si>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</si>
  <si>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</si>
  <si>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</si>
  <si>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</si>
  <si>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</si>
  <si>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</si>
  <si>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</si>
  <si>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</si>
  <si>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</si>
  <si>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</si>
  <si>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</si>
  <si>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</si>
  <si>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</si>
  <si>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</si>
  <si>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</si>
  <si>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</si>
  <si>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</si>
  <si>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</si>
  <si>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</si>
  <si>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</si>
  <si>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</si>
  <si>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</si>
  <si>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</si>
  <si>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</si>
  <si>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</si>
  <si>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</si>
  <si>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</si>
  <si>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</si>
  <si>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</si>
  <si>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</si>
  <si>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</si>
  <si>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</si>
  <si>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</si>
  <si>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</si>
  <si>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</si>
  <si>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</si>
  <si>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</si>
  <si>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</si>
  <si>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</si>
  <si>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</si>
  <si>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</si>
  <si>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</si>
  <si>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</si>
  <si>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</si>
  <si>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</si>
  <si>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</si>
  <si>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</si>
  <si>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</si>
  <si>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</si>
  <si>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</si>
  <si>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</si>
  <si>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</si>
  <si>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</si>
  <si>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</si>
  <si>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</si>
  <si>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</si>
  <si>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</si>
  <si>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</si>
  <si>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</si>
  <si>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</si>
  <si>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</si>
  <si>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</si>
  <si>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</si>
  <si>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</si>
  <si>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</si>
  <si>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</si>
  <si>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</si>
  <si>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</si>
  <si>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</si>
  <si>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</si>
  <si>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</si>
  <si>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</si>
  <si>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</si>
  <si>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</si>
  <si>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</si>
  <si>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</si>
  <si>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</si>
  <si>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</si>
  <si>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</si>
  <si>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</si>
  <si>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</si>
  <si>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</si>
  <si>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</si>
  <si>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</si>
  <si>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</si>
  <si>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</si>
  <si>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</si>
  <si>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</si>
  <si>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</si>
  <si>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</si>
  <si>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</si>
  <si>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</si>
  <si>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</si>
  <si>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</si>
  <si>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</si>
  <si>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</si>
  <si>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</si>
  <si>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</si>
  <si>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</si>
  <si>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</si>
  <si>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</si>
  <si>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</si>
  <si>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</si>
  <si>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</si>
  <si>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</si>
  <si>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</si>
  <si>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</si>
  <si>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</si>
  <si>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</si>
  <si>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</si>
  <si>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</si>
  <si>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</si>
  <si>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</si>
  <si>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</si>
  <si>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</si>
  <si>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</si>
  <si>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</si>
  <si>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</si>
  <si>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</si>
  <si>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</si>
  <si>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</si>
  <si>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</si>
  <si>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</si>
  <si>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</si>
  <si>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</si>
  <si>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</si>
  <si>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</si>
  <si>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</si>
  <si>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</si>
  <si>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</si>
  <si>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</si>
  <si>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</si>
  <si>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</si>
  <si>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</si>
  <si>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</si>
  <si>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</si>
  <si>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</si>
  <si>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</si>
  <si>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</si>
  <si>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</si>
  <si>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</si>
  <si>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</si>
  <si>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</si>
  <si>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</si>
  <si>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</si>
  <si>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</si>
  <si>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</si>
  <si>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</si>
  <si>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</si>
  <si>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</si>
  <si>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</si>
  <si>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</si>
  <si>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</si>
  <si>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</si>
  <si>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</si>
  <si>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</si>
  <si>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</si>
  <si>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</si>
  <si>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</si>
  <si>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</si>
  <si>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</si>
  <si>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</si>
  <si>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</si>
  <si>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</si>
  <si>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</si>
  <si>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</si>
  <si>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</si>
  <si>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</si>
  <si>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</si>
  <si>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</si>
  <si>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</si>
  <si>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</si>
  <si>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</si>
  <si>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</si>
  <si>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</si>
  <si>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</si>
  <si>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</si>
  <si>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</si>
  <si>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</si>
  <si>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</si>
  <si>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</si>
  <si>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</si>
  <si>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</si>
  <si>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</si>
  <si>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</si>
  <si>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</si>
  <si>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</si>
  <si>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</si>
  <si>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</si>
  <si>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</si>
  <si>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</si>
  <si>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</si>
  <si>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</si>
  <si>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</si>
  <si>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</si>
  <si>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</si>
  <si>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</si>
  <si>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</si>
  <si>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</si>
  <si>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</si>
  <si>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</si>
  <si>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</si>
  <si>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</si>
  <si>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</si>
  <si>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</si>
  <si>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</si>
  <si>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</si>
  <si>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</si>
  <si>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</si>
  <si>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</si>
  <si>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</si>
  <si>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</si>
  <si>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</si>
  <si>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</si>
  <si>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</si>
  <si>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</si>
  <si>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</si>
  <si>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</si>
  <si>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</si>
  <si>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</si>
  <si>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</si>
  <si>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</si>
  <si>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</si>
  <si>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</si>
  <si>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</si>
  <si>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</si>
  <si>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</si>
  <si>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</si>
  <si>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</si>
  <si>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</si>
  <si>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</si>
  <si>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</si>
  <si>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</si>
  <si>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</si>
  <si>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</si>
  <si>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</si>
  <si>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</si>
  <si>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</si>
  <si>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</si>
  <si>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</si>
  <si>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</si>
  <si>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</si>
  <si>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</si>
  <si>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</si>
  <si>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</si>
  <si>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</si>
  <si>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</si>
  <si>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</si>
  <si>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</si>
  <si>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</si>
  <si>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</si>
  <si>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</si>
  <si>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</si>
  <si>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</si>
  <si>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</si>
  <si>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</si>
  <si>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</si>
  <si>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</si>
  <si>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</si>
  <si>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</si>
  <si>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</si>
  <si>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</si>
  <si>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</si>
  <si>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</si>
  <si>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</si>
  <si>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</si>
  <si>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</si>
  <si>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</si>
  <si>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</si>
  <si>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</si>
  <si>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</si>
  <si>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</si>
  <si>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</si>
  <si>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</si>
  <si>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</si>
  <si>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</si>
  <si>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</si>
  <si>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</si>
  <si>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</si>
  <si>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</si>
  <si>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</si>
  <si>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</si>
  <si>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</si>
  <si>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</si>
  <si>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</si>
  <si>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</si>
  <si>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</si>
  <si>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</si>
  <si>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</si>
  <si>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</si>
  <si>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</si>
  <si>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</si>
  <si>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</si>
  <si>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</si>
  <si>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</si>
  <si>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</si>
  <si>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</si>
  <si>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</si>
  <si>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</si>
  <si>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</si>
  <si>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</si>
  <si>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</si>
  <si>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</si>
  <si>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</si>
  <si>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</si>
  <si>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</si>
  <si>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</si>
  <si>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</si>
  <si>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</si>
  <si>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</si>
  <si>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</si>
  <si>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</si>
  <si>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</si>
  <si>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</si>
  <si>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</si>
  <si>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</si>
  <si>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</si>
  <si>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</si>
  <si>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</si>
  <si>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</si>
  <si>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</si>
  <si>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</si>
  <si>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</si>
  <si>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</si>
  <si>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</si>
  <si>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</si>
  <si>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</si>
  <si>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</si>
  <si>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</si>
  <si>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</si>
  <si>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</si>
  <si>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</si>
  <si>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</si>
  <si>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</si>
  <si>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</si>
  <si>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</si>
  <si>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</si>
  <si>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</si>
  <si>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</si>
  <si>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</si>
  <si>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</si>
  <si>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</si>
  <si>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</si>
  <si>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</si>
  <si>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</si>
  <si>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</si>
  <si>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</si>
  <si>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</si>
  <si>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</si>
  <si>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</si>
  <si>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</si>
  <si>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</si>
  <si>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</si>
  <si>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</si>
  <si>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</si>
  <si>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</si>
  <si>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</si>
  <si>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</si>
  <si>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</si>
  <si>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</si>
  <si>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</si>
  <si>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</si>
  <si>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</si>
  <si>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</si>
  <si>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</si>
  <si>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</si>
  <si>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</si>
  <si>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</si>
  <si>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</si>
  <si>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</si>
  <si>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</si>
  <si>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</si>
  <si>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</si>
  <si>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</si>
  <si>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</si>
  <si>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</si>
  <si>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</si>
  <si>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</si>
  <si>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</si>
  <si>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</si>
  <si>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</si>
  <si>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</si>
  <si>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</si>
  <si>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</si>
  <si>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</si>
  <si>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</si>
  <si>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</si>
  <si>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</si>
  <si>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</si>
  <si>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</si>
  <si>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</si>
  <si>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</si>
  <si>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</si>
  <si>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</si>
  <si>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</si>
  <si>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</si>
  <si>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</si>
  <si>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</si>
  <si>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</si>
  <si>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</si>
  <si>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</si>
  <si>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</si>
  <si>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</si>
  <si>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</si>
  <si>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</si>
  <si>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</si>
  <si>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</si>
  <si>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</si>
  <si>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</si>
  <si>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</si>
  <si>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</si>
  <si>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</si>
  <si>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</si>
  <si>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</si>
  <si>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</si>
  <si>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</si>
  <si>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</si>
  <si>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</si>
  <si>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</si>
  <si>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</si>
  <si>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</si>
  <si>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</si>
  <si>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</si>
  <si>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</si>
  <si>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</si>
  <si>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</si>
  <si>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</si>
  <si>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</si>
  <si>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</si>
  <si>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</si>
  <si>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</si>
  <si>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</si>
  <si>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</si>
  <si>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</si>
  <si>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</si>
  <si>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</si>
  <si>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</si>
  <si>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</si>
  <si>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</si>
  <si>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</si>
  <si>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</si>
  <si>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</si>
  <si>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</si>
  <si>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</si>
  <si>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</si>
  <si>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</si>
  <si>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</si>
  <si>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</si>
  <si>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</si>
  <si>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</si>
  <si>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</si>
  <si>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</si>
  <si>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</si>
  <si>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</si>
  <si>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</si>
  <si>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</si>
  <si>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</si>
  <si>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</si>
  <si>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</si>
  <si>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</si>
  <si>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</si>
  <si>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</si>
  <si>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</si>
  <si>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</si>
  <si>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</si>
  <si>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</si>
  <si>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</si>
  <si>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</si>
  <si>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</si>
  <si>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</si>
  <si>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</si>
  <si>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</si>
  <si>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</si>
  <si>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</si>
  <si>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</si>
  <si>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</si>
  <si>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</si>
  <si>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</si>
  <si>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</si>
  <si>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</si>
  <si>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</si>
  <si>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</si>
  <si>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</si>
  <si>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</si>
  <si>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</si>
  <si>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</si>
  <si>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</si>
  <si>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</si>
  <si>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</si>
  <si>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</si>
  <si>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</si>
  <si>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</si>
  <si>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</si>
  <si>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</si>
  <si>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</si>
  <si>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</si>
  <si>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</si>
  <si>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</si>
  <si>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</si>
  <si>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</si>
  <si>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</si>
  <si>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</si>
  <si>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</si>
  <si>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</si>
  <si>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</si>
  <si>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</si>
  <si>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</si>
  <si>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</si>
  <si>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</si>
  <si>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</si>
  <si>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</si>
  <si>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</si>
  <si>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</si>
  <si>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</si>
  <si>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</si>
  <si>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</si>
  <si>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</si>
  <si>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</si>
  <si>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</si>
  <si>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</si>
  <si>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</si>
  <si>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</si>
  <si>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</si>
  <si>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</si>
  <si>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</si>
  <si>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</si>
  <si>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</si>
  <si>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</si>
  <si>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</si>
  <si>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</si>
  <si>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</si>
  <si>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</si>
  <si>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</si>
  <si>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</si>
  <si>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</si>
  <si>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</si>
  <si>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</si>
  <si>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</si>
  <si>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</si>
  <si>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</si>
  <si>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</si>
  <si>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</si>
  <si>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</si>
  <si>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</si>
  <si>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</si>
  <si>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</si>
  <si>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</si>
  <si>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</si>
  <si>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</si>
  <si>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</si>
  <si>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</si>
  <si>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</si>
  <si>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</si>
  <si>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</si>
  <si>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</si>
  <si>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</si>
  <si>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</si>
  <si>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</si>
  <si>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</si>
  <si>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</si>
  <si>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</si>
  <si>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</si>
  <si>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</si>
  <si>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</si>
  <si>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</si>
  <si>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</si>
  <si>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</si>
  <si>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</si>
  <si>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</si>
  <si>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</si>
  <si>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</si>
  <si>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</si>
  <si>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</si>
  <si>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</si>
  <si>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</si>
  <si>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</si>
  <si>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</si>
  <si>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</si>
  <si>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</si>
  <si>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</si>
  <si>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</si>
  <si>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</si>
  <si>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</si>
  <si>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</si>
  <si>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</si>
  <si>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</si>
  <si>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</si>
  <si>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</si>
  <si>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</si>
  <si>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</si>
  <si>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</si>
  <si>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</si>
  <si>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</si>
  <si>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</si>
  <si>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</si>
  <si>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</si>
  <si>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</si>
  <si>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</si>
  <si>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</si>
  <si>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</si>
  <si>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</si>
  <si>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</si>
  <si>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</si>
  <si>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</si>
  <si>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</si>
  <si>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</si>
  <si>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</si>
  <si>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</si>
  <si>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</si>
  <si>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</si>
  <si>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</si>
  <si>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</si>
  <si>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</si>
  <si>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</si>
  <si>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</si>
  <si>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</si>
  <si>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</si>
  <si>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</si>
  <si>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</si>
  <si>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</si>
  <si>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</si>
  <si>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</si>
  <si>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</si>
  <si>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</si>
  <si>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</si>
  <si>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</si>
  <si>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</si>
  <si>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</si>
  <si>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</si>
  <si>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</si>
  <si>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</si>
  <si>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</si>
  <si>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</si>
  <si>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</si>
  <si>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</si>
  <si>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</si>
  <si>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</si>
  <si>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</si>
  <si>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</si>
  <si>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</si>
  <si>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</si>
  <si>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</si>
  <si>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</si>
  <si>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</si>
  <si>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</si>
  <si>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</si>
  <si>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</si>
  <si>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</si>
  <si>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</si>
  <si>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</si>
  <si>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</si>
  <si>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</si>
  <si>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</si>
  <si>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</si>
  <si>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</si>
  <si>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</si>
  <si>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</si>
  <si>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</si>
  <si>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</si>
  <si>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</si>
  <si>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</si>
  <si>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</si>
  <si>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</si>
  <si>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</si>
  <si>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</si>
  <si>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</si>
  <si>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</si>
  <si>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</si>
  <si>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</si>
  <si>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</si>
  <si>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</si>
  <si>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</si>
  <si>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</si>
  <si>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</si>
  <si>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</si>
  <si>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</si>
  <si>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</si>
  <si>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</si>
  <si>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</si>
  <si>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</si>
  <si>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</si>
  <si>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</si>
  <si>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</si>
  <si>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</si>
  <si>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</si>
  <si>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</si>
  <si>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</si>
  <si>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</si>
  <si>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</si>
  <si>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</si>
  <si>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</si>
  <si>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</si>
  <si>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</si>
  <si>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</si>
  <si>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</si>
  <si>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</si>
  <si>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</si>
  <si>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</si>
  <si>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</si>
  <si>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</si>
  <si>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</si>
  <si>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</si>
  <si>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</si>
  <si>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</si>
  <si>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</si>
  <si>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</si>
  <si>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</si>
  <si>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</si>
  <si>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</si>
  <si>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</si>
  <si>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</si>
  <si>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</si>
  <si>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</si>
  <si>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</si>
  <si>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</si>
  <si>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</si>
  <si>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</si>
  <si>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</si>
  <si>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</si>
  <si>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</si>
  <si>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</si>
  <si>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</si>
  <si>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</si>
  <si>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</si>
  <si>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</si>
  <si>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</si>
  <si>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</si>
  <si>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</si>
  <si>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</si>
  <si>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</si>
  <si>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</si>
  <si>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</si>
  <si>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</si>
  <si>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</si>
  <si>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</si>
  <si>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</si>
  <si>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</si>
  <si>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</si>
  <si>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</si>
  <si>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</si>
  <si>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</si>
  <si>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</si>
  <si>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</si>
  <si>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</si>
  <si>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</si>
  <si>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</si>
  <si>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</si>
  <si>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</si>
  <si>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</si>
  <si>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</si>
  <si>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</si>
  <si>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</si>
  <si>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</si>
  <si>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</si>
  <si>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</si>
  <si>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</si>
  <si>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</si>
  <si>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</si>
  <si>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</si>
  <si>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</si>
  <si>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</si>
  <si>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</si>
  <si>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</si>
  <si>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</si>
  <si>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</si>
  <si>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</si>
  <si>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</si>
  <si>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</si>
  <si>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</si>
  <si>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</si>
  <si>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</si>
  <si>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</si>
  <si>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</si>
  <si>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</si>
  <si>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</si>
  <si>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</si>
  <si>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</si>
  <si>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</si>
  <si>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</si>
  <si>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</si>
  <si>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</si>
  <si>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</si>
  <si>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</si>
  <si>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</si>
  <si>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</si>
  <si>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</si>
  <si>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</si>
  <si>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</si>
  <si>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</si>
  <si>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</si>
  <si>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</si>
  <si>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</si>
  <si>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</si>
  <si>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</si>
  <si>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</si>
  <si>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</si>
  <si>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</si>
  <si>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</si>
  <si>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</si>
  <si>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</si>
  <si>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</si>
  <si>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</si>
  <si>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</si>
  <si>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</si>
  <si>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</si>
  <si>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</si>
  <si>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</si>
  <si>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</si>
  <si>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</si>
  <si>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</si>
  <si>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</si>
  <si>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</si>
  <si>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</si>
  <si>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</si>
  <si>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</si>
  <si>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</si>
  <si>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</si>
  <si>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</si>
  <si>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</si>
  <si>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</si>
  <si>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</si>
  <si>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</si>
  <si>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</si>
  <si>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</si>
  <si>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</si>
  <si>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</si>
  <si>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</si>
  <si>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</si>
  <si>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</si>
  <si>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</si>
  <si>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</si>
  <si>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</si>
  <si>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</si>
  <si>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</si>
  <si>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</si>
  <si>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</si>
  <si>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</si>
  <si>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</si>
  <si>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</si>
  <si>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</si>
  <si>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</si>
  <si>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</si>
  <si>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</si>
  <si>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</si>
  <si>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</si>
  <si>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</si>
  <si>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</si>
  <si>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</si>
  <si>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</si>
  <si>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</si>
  <si>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</si>
  <si>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</si>
  <si>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</si>
  <si>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</si>
  <si>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</si>
  <si>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</si>
  <si>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</si>
  <si>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</si>
  <si>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</si>
  <si>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</si>
  <si>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</si>
  <si>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</si>
  <si>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</si>
  <si>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</si>
  <si>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</si>
  <si>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</si>
  <si>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</si>
  <si>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</si>
  <si>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</si>
  <si>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</si>
  <si>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</si>
  <si>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</si>
  <si>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</si>
  <si>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</si>
  <si>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</si>
  <si>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</si>
  <si>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</si>
  <si>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</si>
  <si>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</si>
  <si>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</si>
  <si>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</si>
  <si>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</si>
  <si>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</si>
  <si>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</si>
  <si>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</si>
  <si>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</si>
  <si>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</si>
  <si>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</si>
  <si>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</si>
  <si>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</si>
  <si>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</si>
  <si>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</si>
  <si>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</si>
  <si>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</si>
  <si>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</si>
  <si>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</si>
  <si>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</si>
  <si>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</si>
  <si>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</si>
  <si>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</si>
  <si>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</si>
  <si>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</si>
  <si>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</si>
  <si>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</si>
  <si>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</si>
  <si>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</si>
  <si>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</si>
  <si>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</si>
  <si>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</si>
  <si>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</si>
  <si>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</si>
  <si>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</si>
  <si>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</si>
  <si>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</si>
  <si>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</si>
  <si>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</si>
  <si>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</si>
  <si>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</si>
  <si>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</si>
  <si>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</si>
  <si>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</si>
  <si>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</si>
  <si>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</si>
  <si>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</si>
  <si>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</si>
  <si>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</si>
  <si>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</si>
  <si>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</si>
  <si>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</si>
  <si>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</si>
  <si>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</si>
  <si>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</si>
  <si>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</si>
  <si>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</si>
  <si>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</si>
  <si>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</si>
  <si>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</si>
  <si>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</si>
  <si>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</si>
  <si>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</si>
  <si>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</si>
  <si>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</si>
  <si>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</si>
  <si>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</si>
  <si>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</si>
  <si>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</si>
  <si>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</si>
  <si>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</si>
  <si>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</si>
  <si>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</si>
  <si>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</si>
  <si>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</si>
  <si>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</si>
  <si>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</si>
  <si>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</si>
  <si>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</si>
  <si>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</si>
  <si>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</si>
  <si>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</si>
  <si>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</si>
  <si>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</si>
  <si>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</si>
  <si>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</si>
  <si>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</si>
  <si>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</si>
  <si>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</si>
  <si>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</si>
  <si>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</si>
  <si>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</si>
  <si>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</si>
  <si>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</si>
  <si>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</si>
  <si>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</si>
  <si>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</si>
  <si>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</si>
  <si>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</si>
  <si>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</si>
  <si>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</si>
  <si>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</si>
  <si>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</si>
  <si>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</si>
  <si>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</si>
  <si>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</si>
  <si>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</si>
  <si>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</si>
  <si>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</si>
  <si>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</si>
  <si>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</si>
  <si>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</si>
  <si>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</si>
  <si>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</si>
  <si>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</si>
  <si>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</si>
  <si>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</si>
  <si>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</si>
  <si>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</si>
  <si>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</si>
  <si>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</si>
  <si>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</si>
  <si>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</si>
  <si>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</si>
  <si>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</si>
  <si>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</si>
  <si>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</si>
  <si>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</si>
  <si>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</si>
  <si>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</si>
  <si>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</si>
  <si>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</si>
  <si>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</si>
  <si>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</si>
  <si>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</si>
  <si>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</si>
  <si>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</si>
  <si>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</si>
  <si>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</si>
  <si>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</si>
  <si>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</si>
  <si>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</si>
  <si>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</si>
  <si>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</si>
  <si>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</si>
  <si>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</si>
  <si>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</si>
  <si>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</si>
  <si>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</si>
  <si>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</si>
  <si>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</si>
  <si>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</si>
  <si>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</si>
  <si>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</si>
  <si>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</si>
  <si>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</si>
  <si>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</si>
  <si>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</si>
  <si>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</si>
  <si>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</si>
  <si>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</si>
  <si>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</si>
  <si>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</si>
  <si>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</si>
  <si>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</si>
  <si>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</si>
  <si>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</si>
  <si>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</si>
  <si>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</si>
  <si>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</si>
  <si>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</si>
  <si>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</si>
  <si>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</si>
  <si>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</si>
  <si>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</si>
  <si>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</si>
  <si>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</si>
  <si>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</si>
  <si>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</si>
  <si>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</si>
  <si>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</si>
  <si>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</si>
  <si>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</si>
  <si>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</si>
  <si>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</si>
  <si>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</si>
  <si>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</si>
  <si>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</si>
  <si>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</si>
  <si>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</si>
  <si>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</si>
  <si>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</si>
  <si>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</si>
  <si>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</si>
  <si>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</si>
  <si>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</si>
  <si>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</si>
  <si>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</si>
  <si>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</si>
  <si>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</si>
  <si>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</si>
  <si>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</si>
  <si>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</si>
  <si>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</si>
  <si>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</si>
  <si>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</si>
  <si>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</si>
  <si>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</si>
  <si>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</si>
  <si>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</si>
  <si>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</si>
  <si>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</si>
  <si>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</si>
  <si>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</si>
  <si>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</si>
  <si>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</si>
  <si>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</si>
  <si>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</si>
  <si>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</si>
  <si>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</si>
  <si>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</si>
  <si>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</si>
  <si>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</si>
  <si>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</si>
  <si>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</si>
  <si>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</si>
  <si>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</si>
  <si>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</si>
  <si>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</si>
  <si>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</si>
  <si>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</si>
  <si>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</si>
  <si>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</si>
  <si>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</si>
  <si>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</si>
  <si>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</si>
  <si>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</si>
  <si>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</si>
  <si>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</si>
  <si>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</si>
  <si>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</si>
  <si>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</si>
  <si>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</si>
  <si>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</si>
  <si>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</si>
  <si>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</si>
  <si>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</si>
  <si>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</si>
  <si>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</si>
  <si>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</si>
  <si>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</si>
  <si>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</si>
  <si>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</si>
  <si>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</si>
  <si>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</si>
  <si>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</si>
  <si>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</si>
  <si>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</si>
  <si>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</si>
  <si>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</si>
  <si>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</si>
  <si>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</si>
  <si>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</si>
  <si>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</si>
  <si>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</si>
  <si>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</si>
  <si>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</si>
  <si>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</si>
  <si>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</si>
  <si>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</si>
  <si>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</si>
  <si>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</si>
  <si>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</si>
  <si>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</si>
  <si>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</si>
  <si>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</si>
  <si>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</si>
  <si>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</si>
  <si>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</si>
  <si>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</si>
  <si>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</si>
  <si>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</si>
  <si>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</si>
  <si>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</si>
  <si>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</si>
  <si>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</si>
  <si>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</si>
  <si>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</si>
  <si>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</si>
  <si>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</si>
  <si>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</si>
  <si>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</si>
  <si>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</si>
  <si>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</si>
  <si>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</si>
  <si>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</si>
  <si>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</si>
  <si>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</si>
  <si>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</si>
  <si>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</si>
  <si>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</si>
  <si>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</si>
  <si>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</si>
  <si>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</si>
  <si>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</si>
  <si>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</si>
  <si>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</si>
  <si>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</si>
  <si>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</si>
  <si>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</si>
  <si>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</si>
  <si>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</si>
  <si>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</si>
  <si>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</si>
  <si>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</si>
  <si>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</si>
  <si>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</si>
  <si>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</si>
  <si>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</si>
  <si>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</si>
  <si>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</si>
  <si>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</si>
  <si>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</si>
  <si>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</si>
  <si>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</si>
  <si>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</si>
  <si>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</si>
  <si>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</si>
  <si>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</si>
  <si>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</si>
  <si>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</si>
  <si>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</si>
  <si>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</si>
  <si>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</si>
  <si>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</si>
  <si>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</si>
  <si>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</si>
  <si>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</si>
  <si>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</si>
  <si>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</si>
  <si>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</si>
  <si>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</si>
  <si>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</si>
  <si>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</si>
  <si>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</si>
  <si>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</si>
  <si>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</si>
  <si>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</si>
  <si>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</si>
  <si>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</si>
  <si>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</si>
  <si>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</si>
  <si>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</si>
  <si>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</si>
  <si>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</si>
  <si>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</si>
  <si>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</si>
  <si>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</si>
  <si>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</si>
  <si>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</si>
  <si>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</si>
  <si>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</si>
  <si>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</si>
  <si>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</si>
  <si>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</si>
  <si>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</si>
  <si>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</si>
  <si>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</si>
  <si>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</si>
  <si>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</si>
  <si>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</si>
  <si>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</si>
  <si>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</si>
  <si>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</si>
  <si>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</si>
  <si>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</si>
  <si>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</si>
  <si>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</si>
  <si>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</si>
  <si>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</si>
  <si>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</si>
  <si>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</si>
  <si>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</si>
  <si>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</si>
  <si>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</si>
  <si>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</si>
  <si>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</si>
  <si>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</si>
  <si>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</si>
  <si>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</si>
  <si>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</si>
  <si>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</si>
  <si>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</si>
  <si>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</si>
  <si>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</si>
  <si>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</si>
  <si>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</si>
  <si>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</si>
  <si>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</si>
  <si>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</si>
  <si>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</si>
  <si>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</si>
  <si>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</si>
  <si>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</si>
  <si>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</si>
  <si>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</si>
  <si>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</si>
  <si>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</si>
  <si>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</si>
  <si>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</si>
  <si>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</si>
  <si>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</si>
  <si>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</si>
  <si>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</si>
  <si>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</si>
  <si>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</si>
  <si>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</si>
  <si>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</si>
  <si>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</si>
  <si>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</si>
  <si>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</si>
  <si>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</si>
  <si>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</si>
  <si>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</si>
  <si>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</si>
  <si>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</si>
  <si>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</si>
  <si>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</si>
  <si>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</si>
  <si>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</si>
  <si>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</si>
  <si>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</si>
  <si>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</si>
  <si>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</si>
  <si>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</si>
  <si>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</si>
  <si>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</si>
  <si>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</si>
  <si>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</si>
  <si>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</si>
  <si>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</si>
  <si>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</si>
  <si>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</si>
  <si>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</si>
  <si>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</si>
  <si>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</si>
  <si>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</si>
  <si>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</si>
  <si>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</si>
  <si>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</si>
  <si>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</si>
  <si>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</si>
  <si>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</si>
  <si>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</si>
  <si>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</si>
  <si>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</si>
  <si>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</si>
  <si>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</si>
  <si>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</si>
  <si>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</si>
  <si>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</si>
  <si>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</si>
  <si>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</si>
  <si>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</si>
  <si>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</si>
  <si>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</si>
  <si>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</si>
  <si>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</si>
  <si>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</si>
  <si>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</si>
  <si>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</si>
  <si>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</si>
  <si>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</si>
  <si>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</si>
  <si>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</si>
  <si>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</si>
  <si>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</si>
  <si>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</si>
  <si>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</si>
  <si>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</si>
  <si>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</si>
  <si>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</si>
  <si>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</si>
  <si>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</si>
  <si>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</si>
  <si>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</si>
  <si>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</si>
  <si>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</si>
  <si>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</si>
  <si>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</si>
  <si>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</si>
  <si>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</si>
  <si>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</si>
  <si>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</si>
  <si>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</si>
  <si>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</si>
  <si>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</si>
  <si>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</si>
  <si>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</si>
  <si>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</si>
  <si>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</si>
  <si>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</si>
  <si>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</si>
  <si>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</si>
  <si>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</si>
  <si>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</si>
  <si>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</si>
  <si>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</si>
  <si>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</si>
  <si>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</si>
  <si>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</si>
  <si>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</si>
  <si>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</si>
  <si>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</si>
  <si>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</si>
  <si>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</si>
  <si>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</si>
  <si>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</si>
  <si>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</si>
  <si>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</si>
  <si>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</si>
  <si>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</si>
  <si>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</si>
  <si>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</si>
  <si>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</si>
  <si>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</si>
  <si>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</si>
  <si>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</si>
  <si>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</si>
  <si>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</si>
  <si>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</si>
  <si>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</si>
  <si>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</si>
  <si>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</si>
  <si>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</si>
  <si>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</si>
  <si>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</si>
  <si>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</si>
  <si>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</si>
  <si>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</si>
  <si>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</si>
  <si>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</si>
  <si>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</si>
  <si>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</si>
  <si>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</si>
  <si>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</si>
  <si>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</si>
  <si>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</si>
  <si>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</si>
  <si>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</si>
  <si>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</si>
  <si>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</si>
  <si>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</si>
  <si>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</si>
  <si>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</si>
  <si>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</si>
  <si>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</si>
  <si>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</si>
  <si>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</si>
  <si>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</si>
  <si>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</si>
  <si>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</si>
  <si>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</si>
  <si>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</si>
  <si>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</si>
  <si>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</si>
  <si>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</si>
  <si>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</si>
  <si>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</si>
  <si>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</si>
  <si>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</si>
  <si>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</si>
  <si>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</si>
  <si>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</si>
  <si>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</si>
  <si>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</si>
  <si>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</si>
  <si>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</si>
  <si>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</si>
  <si>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</si>
  <si>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</si>
  <si>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</si>
  <si>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</si>
  <si>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</si>
  <si>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</si>
  <si>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</si>
  <si>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</si>
  <si>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</si>
  <si>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</si>
  <si>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</si>
  <si>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</si>
  <si>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</si>
  <si>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</si>
  <si>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</si>
  <si>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</si>
  <si>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</si>
  <si>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</si>
  <si>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</si>
  <si>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</si>
  <si>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</si>
  <si>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</si>
  <si>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</si>
  <si>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</si>
  <si>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</si>
  <si>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</si>
  <si>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</si>
  <si>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</si>
  <si>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</si>
  <si>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</si>
  <si>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</si>
  <si>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</si>
  <si>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</si>
  <si>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</si>
  <si>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</si>
  <si>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</si>
  <si>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</si>
  <si>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</si>
  <si>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</si>
  <si>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</si>
  <si>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</si>
  <si>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</si>
  <si>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</si>
  <si>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</si>
  <si>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</si>
  <si>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</si>
  <si>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</si>
  <si>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</si>
  <si>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</si>
  <si>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</si>
  <si>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</si>
  <si>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</si>
  <si>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</si>
  <si>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</si>
  <si>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</si>
  <si>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</si>
  <si>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</si>
  <si>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</si>
  <si>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</si>
  <si>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</si>
  <si>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</si>
  <si>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</si>
  <si>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</si>
  <si>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</si>
  <si>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</si>
  <si>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</si>
  <si>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</si>
  <si>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</si>
  <si>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</si>
  <si>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</si>
  <si>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</si>
  <si>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</si>
  <si>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</si>
  <si>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</si>
  <si>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</si>
  <si>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</si>
  <si>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</si>
  <si>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</si>
  <si>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</si>
  <si>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</si>
  <si>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</si>
  <si>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</si>
  <si>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</si>
  <si>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</si>
  <si>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</si>
  <si>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</si>
  <si>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</si>
  <si>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</si>
  <si>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</si>
  <si>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</si>
  <si>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</si>
  <si>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</si>
  <si>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</si>
  <si>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</si>
  <si>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</si>
  <si>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</si>
  <si>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</si>
  <si>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</si>
  <si>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</si>
  <si>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</si>
  <si>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</si>
  <si>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</si>
  <si>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</si>
  <si>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</si>
  <si>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</si>
  <si>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</si>
  <si>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</si>
  <si>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</si>
  <si>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</si>
  <si>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</si>
  <si>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</si>
  <si>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</si>
  <si>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</si>
  <si>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</si>
  <si>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</si>
  <si>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</si>
  <si>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</si>
  <si>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</si>
  <si>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</si>
  <si>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</si>
  <si>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</si>
  <si>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</si>
  <si>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</si>
  <si>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</si>
  <si>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</si>
  <si>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</si>
  <si>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</si>
  <si>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</si>
  <si>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</si>
  <si>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</si>
  <si>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</si>
  <si>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</si>
  <si>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</si>
  <si>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</si>
  <si>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</si>
  <si>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</si>
  <si>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</si>
  <si>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</si>
  <si>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</si>
  <si>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</si>
  <si>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</si>
  <si>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</si>
  <si>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</si>
  <si>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</si>
  <si>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</si>
  <si>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</si>
  <si>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</si>
  <si>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</si>
  <si>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</si>
  <si>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</si>
  <si>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</si>
  <si>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</si>
  <si>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</si>
  <si>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</si>
  <si>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</si>
  <si>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</si>
  <si>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</si>
  <si>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</si>
  <si>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</si>
  <si>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</si>
  <si>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</si>
  <si>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</si>
  <si>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</si>
  <si>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</si>
  <si>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</si>
  <si>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</si>
  <si>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</si>
  <si>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</si>
  <si>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</si>
  <si>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</si>
  <si>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</si>
  <si>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</si>
  <si>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</si>
  <si>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</si>
  <si>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</si>
  <si>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</si>
  <si>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</si>
  <si>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</si>
  <si>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</si>
  <si>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</si>
  <si>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</si>
  <si>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</si>
  <si>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</si>
  <si>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</si>
  <si>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</si>
  <si>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</si>
  <si>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</si>
  <si>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</si>
  <si>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</si>
  <si>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</si>
  <si>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</si>
  <si>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</si>
  <si>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</si>
  <si>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</si>
  <si>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</si>
  <si>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</si>
  <si>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</si>
  <si>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</si>
  <si>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</si>
  <si>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</si>
  <si>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</si>
  <si>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</si>
  <si>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</si>
  <si>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</si>
  <si>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</si>
  <si>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</si>
  <si>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</si>
  <si>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</si>
  <si>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</si>
  <si>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</si>
  <si>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</si>
  <si>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</si>
  <si>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</si>
  <si>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</si>
  <si>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</si>
  <si>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</si>
  <si>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</si>
  <si>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</si>
  <si>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</si>
  <si>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</si>
  <si>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</si>
  <si>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</si>
  <si>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</si>
  <si>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</si>
  <si>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</si>
  <si>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</si>
  <si>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</si>
  <si>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</si>
  <si>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</si>
  <si>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</si>
  <si>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</si>
  <si>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</si>
  <si>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</si>
  <si>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</si>
  <si>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</si>
  <si>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</si>
  <si>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</si>
  <si>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</si>
  <si>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</si>
  <si>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</si>
  <si>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</si>
  <si>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</si>
  <si>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</si>
  <si>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</si>
  <si>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</si>
  <si>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</si>
  <si>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</si>
  <si>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</si>
  <si>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</si>
  <si>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</si>
  <si>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</si>
  <si>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</si>
  <si>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</si>
  <si>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</si>
  <si>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</si>
  <si>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</si>
  <si>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</si>
  <si>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</si>
  <si>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</si>
  <si>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</si>
  <si>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</si>
  <si>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</si>
  <si>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</si>
  <si>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</si>
  <si>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</si>
  <si>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</si>
  <si>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</si>
  <si>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</si>
  <si>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</si>
  <si>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</si>
  <si>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</si>
  <si>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</si>
  <si>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</si>
  <si>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</si>
  <si>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</si>
  <si>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</si>
  <si>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</si>
  <si>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</si>
  <si>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</si>
  <si>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</si>
  <si>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</si>
  <si>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</si>
  <si>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</si>
  <si>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</si>
  <si>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</si>
  <si>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</si>
  <si>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</si>
  <si>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</si>
  <si>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</si>
  <si>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</si>
  <si>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</si>
  <si>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</si>
  <si>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</si>
  <si>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</si>
  <si>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</si>
  <si>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</si>
  <si>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</si>
  <si>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</si>
  <si>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</si>
  <si>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</si>
  <si>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</si>
  <si>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</si>
  <si>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</si>
  <si>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</si>
  <si>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</si>
  <si>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</si>
  <si>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</si>
  <si>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</si>
  <si>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</si>
  <si>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</si>
  <si>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</si>
  <si>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</si>
  <si>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</si>
  <si>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</si>
  <si>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</si>
  <si>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</si>
  <si>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</si>
  <si>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</si>
  <si>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</si>
  <si>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</si>
  <si>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</si>
  <si>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</si>
  <si>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</si>
  <si>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</si>
  <si>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</si>
  <si>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</si>
  <si>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</si>
  <si>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</si>
  <si>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</si>
  <si>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</si>
  <si>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</si>
  <si>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</si>
  <si>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</si>
  <si>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</si>
  <si>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</si>
  <si>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</si>
  <si>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</si>
  <si>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</si>
  <si>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</si>
  <si>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</si>
  <si>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</si>
  <si>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</si>
  <si>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</si>
  <si>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</si>
  <si>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</si>
  <si>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</si>
  <si>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</si>
  <si>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</si>
  <si>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</si>
  <si>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</si>
  <si>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</si>
  <si>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</si>
  <si>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</si>
  <si>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</si>
  <si>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</si>
  <si>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</si>
  <si>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</si>
  <si>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</si>
  <si>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</si>
  <si>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</si>
  <si>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</si>
  <si>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</si>
  <si>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</si>
  <si>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</si>
  <si>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</si>
  <si>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</si>
  <si>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</si>
  <si>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</si>
  <si>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</si>
  <si>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</si>
  <si>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</si>
  <si>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</si>
  <si>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</si>
  <si>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</si>
  <si>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</si>
  <si>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</si>
  <si>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</si>
  <si>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</si>
  <si>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</si>
  <si>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</si>
  <si>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</si>
  <si>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</si>
  <si>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</si>
  <si>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</si>
  <si>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</si>
  <si>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</si>
  <si>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</si>
  <si>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</si>
  <si>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</si>
  <si>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</si>
  <si>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</si>
  <si>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</si>
  <si>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</si>
  <si>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</si>
  <si>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</si>
  <si>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</si>
  <si>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</si>
  <si>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</si>
  <si>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</si>
  <si>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</si>
  <si>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</si>
  <si>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</si>
  <si>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</si>
  <si>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</si>
  <si>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</si>
  <si>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</si>
  <si>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</si>
  <si>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</si>
  <si>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</si>
  <si>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</si>
  <si>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</si>
  <si>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</si>
  <si>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</si>
  <si>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</si>
  <si>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</si>
  <si>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</si>
  <si>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</si>
  <si>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</si>
  <si>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</si>
  <si>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</si>
  <si>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</si>
  <si>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</si>
  <si>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</si>
  <si>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</si>
  <si>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</si>
  <si>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</si>
  <si>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</si>
  <si>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</si>
  <si>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</si>
  <si>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</si>
  <si>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</si>
  <si>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</si>
  <si>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</si>
  <si>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</si>
  <si>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</si>
  <si>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</si>
  <si>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</si>
  <si>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</si>
  <si>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</si>
  <si>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</si>
  <si>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</si>
  <si>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</si>
  <si>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</si>
  <si>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</si>
  <si>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</si>
  <si>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</si>
  <si>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</si>
  <si>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</si>
  <si>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</si>
  <si>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</si>
  <si>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</si>
  <si>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</si>
  <si>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</si>
  <si>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</si>
  <si>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</si>
  <si>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</si>
  <si>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</si>
  <si>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</si>
  <si>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</si>
  <si>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</si>
  <si>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</si>
  <si>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</si>
  <si>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</si>
  <si>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</si>
  <si>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</si>
  <si>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</si>
  <si>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</si>
  <si>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</si>
  <si>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</si>
  <si>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</si>
  <si>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</si>
  <si>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</si>
  <si>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</si>
  <si>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</si>
  <si>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</si>
  <si>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</si>
  <si>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</si>
  <si>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</si>
  <si>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</si>
  <si>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</si>
  <si>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</si>
  <si>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</si>
  <si>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</si>
  <si>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</si>
  <si>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</si>
  <si>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</si>
  <si>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</si>
  <si>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</si>
  <si>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</si>
  <si>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</si>
  <si>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</si>
  <si>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</si>
  <si>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</si>
  <si>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</si>
  <si>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</si>
  <si>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</si>
  <si>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</si>
  <si>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</si>
  <si>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</si>
  <si>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</si>
  <si>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</si>
  <si>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</si>
  <si>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</si>
  <si>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</si>
  <si>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</si>
  <si>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</si>
  <si>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</si>
  <si>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</si>
  <si>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</si>
  <si>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</si>
  <si>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</si>
  <si>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</si>
  <si>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</si>
  <si>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</si>
  <si>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</si>
  <si>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</si>
  <si>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</si>
  <si>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</si>
  <si>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</si>
  <si>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</si>
  <si>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</si>
  <si>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</si>
  <si>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</si>
  <si>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</si>
  <si>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</si>
  <si>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</si>
  <si>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</si>
  <si>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</si>
  <si>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</si>
  <si>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</si>
  <si>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</si>
  <si>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</si>
  <si>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</si>
  <si>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</si>
  <si>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</si>
  <si>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</si>
  <si>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</si>
  <si>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</si>
  <si>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</si>
  <si>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</si>
  <si>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</si>
  <si>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</si>
  <si>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</si>
  <si>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</si>
  <si>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</si>
  <si>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</si>
  <si>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</si>
  <si>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</si>
  <si>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</si>
  <si>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</si>
  <si>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</si>
  <si>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</si>
  <si>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</si>
  <si>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</si>
  <si>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</si>
  <si>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</si>
  <si>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</si>
  <si>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</si>
  <si>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</si>
  <si>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</si>
  <si>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</si>
  <si>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</si>
  <si>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</si>
  <si>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</si>
  <si>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</si>
  <si>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</si>
  <si>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</si>
  <si>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</si>
  <si>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</si>
  <si>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</si>
  <si>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</si>
  <si>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</si>
  <si>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</si>
  <si>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</si>
  <si>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</si>
  <si>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</si>
  <si>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</si>
  <si>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</si>
  <si>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</si>
  <si>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</si>
  <si>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</si>
  <si>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</si>
  <si>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</si>
  <si>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</si>
  <si>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</si>
  <si>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</si>
  <si>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</si>
  <si>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</si>
  <si>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</si>
  <si>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</si>
  <si>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</si>
  <si>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</si>
  <si>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</si>
  <si>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</si>
  <si>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</si>
  <si>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</si>
  <si>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</si>
  <si>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</si>
  <si>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</si>
  <si>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</si>
  <si>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</si>
  <si>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</si>
  <si>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</si>
  <si>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</si>
  <si>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</si>
  <si>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</si>
  <si>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</si>
  <si>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</si>
  <si>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</si>
  <si>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</si>
  <si>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</si>
  <si>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</si>
  <si>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</si>
  <si>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</si>
  <si>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</si>
  <si>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</si>
  <si>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</si>
  <si>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</si>
  <si>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</si>
  <si>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</si>
  <si>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</si>
  <si>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</si>
  <si>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</si>
  <si>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</si>
  <si>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</si>
  <si>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</si>
  <si>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</si>
  <si>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</si>
  <si>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</si>
  <si>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</si>
  <si>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</si>
  <si>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</si>
  <si>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</si>
  <si>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</si>
  <si>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</si>
  <si>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</si>
  <si>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</si>
  <si>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</si>
  <si>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</si>
  <si>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</si>
  <si>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</si>
  <si>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</si>
  <si>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</si>
  <si>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</si>
  <si>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</si>
  <si>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</si>
  <si>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</si>
  <si>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</si>
  <si>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</si>
  <si>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</si>
  <si>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</si>
  <si>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</si>
  <si>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</si>
  <si>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</si>
  <si>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</si>
  <si>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</si>
  <si>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</si>
  <si>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</si>
  <si>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</si>
  <si>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</si>
  <si>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</si>
  <si>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</si>
  <si>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</si>
  <si>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</si>
  <si>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</si>
  <si>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</si>
  <si>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</si>
  <si>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</si>
  <si>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</si>
  <si>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</si>
  <si>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</si>
  <si>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</si>
  <si>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</si>
  <si>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</si>
  <si>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</si>
  <si>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</si>
  <si>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</si>
  <si>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</si>
  <si>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</si>
  <si>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</si>
  <si>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</si>
  <si>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</si>
  <si>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</si>
  <si>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</si>
  <si>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</si>
  <si>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</si>
  <si>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</si>
  <si>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</si>
  <si>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</si>
  <si>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</si>
  <si>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</si>
  <si>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</si>
  <si>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</si>
  <si>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</si>
  <si>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</si>
  <si>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</si>
  <si>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</si>
  <si>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</si>
  <si>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</si>
  <si>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</si>
  <si>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</si>
  <si>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</si>
  <si>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</si>
  <si>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</si>
  <si>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</si>
  <si>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</si>
  <si>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</si>
  <si>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</si>
  <si>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</si>
  <si>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</si>
  <si>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</si>
  <si>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</si>
  <si>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</si>
  <si>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</si>
  <si>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</si>
  <si>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</si>
  <si>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</si>
  <si>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</si>
  <si>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</si>
  <si>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</si>
  <si>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</si>
  <si>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</si>
  <si>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</si>
  <si>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</si>
  <si>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</si>
  <si>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</si>
  <si>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</si>
  <si>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</si>
  <si>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</si>
  <si>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</si>
  <si>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</si>
  <si>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</si>
  <si>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</si>
  <si>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</si>
  <si>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</si>
  <si>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</si>
  <si>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</si>
  <si>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</si>
  <si>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</si>
  <si>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</si>
  <si>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</si>
  <si>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</si>
  <si>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</si>
  <si>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</si>
  <si>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</si>
  <si>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</si>
  <si>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</si>
  <si>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</si>
  <si>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</si>
  <si>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</si>
  <si>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</si>
  <si>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</si>
  <si>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</si>
  <si>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</si>
  <si>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</si>
  <si>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</si>
  <si>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</si>
  <si>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</si>
  <si>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</si>
  <si>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</si>
  <si>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</si>
  <si>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</si>
  <si>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</si>
  <si>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</si>
  <si>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</si>
  <si>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</si>
  <si>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</si>
  <si>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</si>
  <si>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</si>
  <si>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</si>
  <si>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</si>
  <si>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</si>
  <si>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</si>
  <si>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</si>
  <si>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</si>
  <si>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</si>
  <si>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</si>
  <si>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</si>
  <si>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</si>
  <si>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</si>
  <si>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</si>
  <si>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</si>
  <si>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</si>
  <si>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</si>
  <si>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</si>
  <si>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</si>
  <si>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</si>
  <si>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</si>
  <si>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</si>
  <si>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</si>
  <si>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</si>
  <si>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</si>
  <si>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</si>
  <si>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</si>
  <si>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</si>
  <si>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</si>
  <si>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</si>
  <si>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</si>
  <si>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</si>
  <si>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</si>
  <si>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</si>
  <si>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</si>
  <si>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</si>
  <si>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</si>
  <si>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</si>
  <si>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</si>
  <si>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</si>
  <si>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</si>
  <si>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</si>
  <si>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</si>
  <si>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</si>
  <si>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</si>
  <si>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</si>
  <si>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</si>
  <si>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</si>
  <si>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</si>
  <si>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</si>
  <si>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</si>
  <si>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</si>
  <si>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</si>
  <si>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</si>
  <si>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</si>
  <si>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</si>
  <si>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</si>
  <si>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</si>
  <si>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</si>
  <si>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</si>
  <si>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</si>
  <si>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</si>
  <si>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</si>
  <si>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</si>
  <si>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</si>
  <si>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</si>
  <si>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</si>
  <si>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</si>
  <si>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</si>
  <si>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</si>
  <si>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</si>
  <si>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</si>
  <si>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</si>
  <si>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</si>
  <si>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</si>
  <si>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</si>
  <si>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</si>
  <si>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</si>
  <si>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</si>
  <si>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</si>
  <si>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</si>
  <si>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</si>
  <si>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</si>
  <si>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</si>
  <si>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</si>
  <si>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</si>
  <si>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</si>
  <si>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</si>
  <si>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</si>
  <si>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</si>
  <si>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</si>
  <si>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</si>
  <si>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</si>
  <si>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</si>
  <si>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</si>
  <si>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</si>
  <si>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</si>
  <si>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</si>
  <si>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</si>
  <si>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</si>
  <si>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</si>
  <si>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</si>
  <si>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</si>
  <si>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</si>
  <si>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</si>
  <si>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</si>
  <si>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</si>
  <si>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</si>
  <si>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</si>
  <si>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</si>
  <si>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</si>
  <si>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</si>
  <si>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</si>
  <si>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</si>
  <si>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</si>
  <si>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</si>
  <si>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</si>
  <si>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</si>
  <si>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</si>
  <si>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</si>
  <si>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</si>
  <si>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</si>
  <si>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</si>
  <si>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</si>
  <si>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</si>
  <si>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</si>
  <si>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</si>
  <si>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</si>
  <si>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</si>
  <si>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</si>
  <si>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</si>
  <si>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</si>
  <si>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</si>
  <si>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</si>
  <si>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</si>
  <si>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</si>
  <si>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</si>
  <si>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</si>
  <si>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</si>
  <si>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</si>
  <si>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</si>
  <si>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</si>
  <si>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</si>
  <si>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</si>
  <si>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</si>
  <si>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</si>
  <si>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</si>
  <si>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</si>
  <si>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</si>
  <si>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</si>
  <si>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</si>
  <si>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</si>
  <si>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</si>
  <si>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</si>
  <si>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</si>
  <si>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</si>
  <si>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</si>
  <si>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</si>
  <si>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</si>
  <si>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</si>
  <si>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</si>
  <si>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</si>
  <si>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</si>
  <si>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</si>
  <si>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</si>
  <si>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</si>
  <si>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</si>
  <si>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</si>
  <si>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</si>
  <si>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</si>
  <si>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</si>
  <si>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</si>
  <si>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</si>
  <si>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</si>
  <si>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</si>
  <si>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</si>
  <si>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</si>
  <si>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</si>
  <si>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</si>
  <si>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</si>
  <si>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</si>
  <si>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</si>
  <si>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</si>
  <si>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</si>
  <si>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</si>
  <si>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</si>
  <si>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</si>
  <si>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</si>
  <si>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</si>
  <si>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</si>
  <si>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</si>
  <si>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</si>
  <si>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</si>
  <si>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</si>
  <si>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</si>
  <si>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</si>
  <si>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</si>
  <si>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</si>
  <si>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</si>
  <si>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</si>
  <si>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</si>
  <si>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</si>
  <si>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</si>
  <si>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</si>
  <si>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</si>
  <si>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</si>
  <si>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</si>
  <si>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</si>
  <si>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</si>
  <si>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</si>
  <si>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</si>
  <si>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</si>
  <si>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</si>
  <si>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</si>
  <si>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</si>
  <si>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</si>
  <si>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</si>
  <si>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</si>
  <si>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</si>
  <si>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</si>
  <si>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</si>
  <si>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</si>
  <si>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</si>
  <si>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</si>
  <si>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</si>
  <si>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</si>
  <si>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</si>
  <si>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</si>
  <si>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</si>
  <si>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</si>
  <si>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</si>
  <si>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</si>
  <si>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</si>
  <si>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</si>
  <si>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</si>
  <si>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</si>
  <si>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</si>
  <si>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</si>
  <si>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</si>
  <si>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</si>
  <si>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</si>
  <si>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</si>
  <si>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</si>
  <si>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</si>
  <si>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</si>
  <si>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</si>
  <si>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</si>
  <si>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</si>
  <si>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</si>
  <si>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</si>
  <si>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</si>
  <si>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</si>
  <si>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</si>
  <si>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</si>
  <si>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</si>
  <si>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</si>
  <si>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</si>
  <si>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</si>
  <si>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</si>
  <si>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</si>
  <si>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</si>
  <si>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</si>
  <si>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</si>
  <si>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</si>
  <si>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</si>
  <si>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</si>
  <si>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</si>
  <si>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</si>
  <si>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</si>
  <si>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</si>
  <si>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</si>
  <si>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</si>
  <si>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</si>
  <si>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</si>
  <si>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</si>
  <si>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</si>
  <si>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</si>
  <si>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</si>
  <si>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</si>
  <si>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</si>
  <si>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</si>
  <si>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</si>
  <si>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</si>
  <si>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</si>
  <si>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</si>
  <si>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</si>
  <si>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</si>
  <si>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</si>
  <si>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</si>
  <si>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</si>
  <si>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</si>
  <si>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</si>
  <si>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</si>
  <si>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</si>
  <si>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</si>
  <si>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</si>
  <si>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</si>
  <si>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</si>
  <si>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</si>
  <si>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</si>
  <si>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</si>
  <si>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</si>
  <si>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</si>
  <si>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</si>
  <si>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</si>
  <si>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</si>
  <si>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</si>
  <si>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</si>
  <si>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</si>
  <si>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</si>
  <si>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</si>
  <si>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</si>
  <si>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</si>
  <si>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</si>
  <si>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</si>
  <si>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</si>
  <si>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</si>
  <si>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</si>
  <si>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</si>
  <si>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</si>
  <si>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</si>
  <si>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</si>
  <si>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</si>
  <si>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</si>
  <si>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</si>
  <si>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</si>
  <si>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</si>
  <si>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</si>
  <si>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</si>
  <si>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</si>
  <si>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</si>
  <si>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</si>
  <si>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</si>
  <si>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</si>
  <si>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</si>
  <si>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</si>
  <si>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</si>
  <si>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</si>
  <si>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</si>
  <si>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</si>
  <si>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</si>
  <si>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</si>
  <si>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</si>
  <si>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</si>
  <si>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</si>
  <si>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</si>
  <si>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</si>
  <si>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</si>
  <si>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</si>
  <si>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</si>
  <si>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</si>
  <si>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</si>
  <si>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</si>
  <si>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</si>
  <si>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</si>
  <si>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</si>
  <si>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</si>
  <si>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</si>
  <si>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</si>
  <si>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</si>
  <si>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</si>
  <si>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</si>
  <si>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</si>
  <si>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</si>
  <si>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</si>
  <si>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</si>
  <si>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</si>
  <si>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</si>
  <si>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</si>
  <si>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</si>
  <si>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</si>
  <si>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</si>
  <si>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</si>
  <si>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</si>
  <si>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</si>
  <si>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</si>
  <si>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</si>
  <si>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</si>
  <si>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</si>
  <si>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</si>
  <si>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</si>
  <si>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</si>
  <si>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</si>
  <si>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</si>
  <si>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</si>
  <si>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</si>
  <si>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</si>
  <si>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</si>
  <si>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</si>
  <si>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</si>
  <si>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</si>
  <si>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</si>
  <si>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</si>
  <si>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</si>
  <si>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</si>
  <si>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</si>
  <si>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</si>
  <si>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</si>
  <si>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</si>
  <si>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</si>
  <si>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</si>
  <si>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</si>
  <si>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</si>
  <si>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</si>
  <si>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</si>
  <si>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</si>
  <si>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</si>
  <si>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</si>
  <si>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</si>
  <si>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</si>
  <si>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</si>
  <si>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</si>
  <si>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</si>
  <si>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</si>
  <si>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</si>
  <si>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</si>
  <si>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</si>
  <si>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</si>
  <si>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</si>
  <si>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</si>
  <si>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</si>
  <si>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</si>
  <si>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</si>
  <si>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</si>
  <si>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</si>
  <si>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</si>
  <si>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</si>
  <si>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</si>
  <si>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</si>
  <si>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</si>
  <si>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</si>
  <si>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</si>
  <si>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</si>
  <si>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</si>
  <si>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</si>
  <si>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</si>
  <si>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</si>
  <si>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</si>
  <si>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</si>
  <si>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</si>
  <si>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</si>
  <si>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</si>
  <si>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</si>
  <si>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</si>
  <si>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</si>
  <si>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</si>
  <si>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</si>
  <si>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</si>
  <si>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</si>
  <si>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</si>
  <si>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</si>
  <si>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</si>
  <si>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</si>
  <si>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</si>
  <si>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</si>
  <si>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</si>
  <si>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</si>
  <si>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</si>
  <si>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</si>
  <si>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</si>
  <si>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</si>
  <si>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</si>
  <si>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</si>
  <si>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</si>
  <si>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</si>
  <si>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</si>
  <si>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</si>
  <si>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</si>
  <si>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</si>
  <si>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</si>
  <si>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</si>
  <si>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</si>
  <si>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</si>
  <si>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</si>
  <si>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</si>
  <si>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</si>
  <si>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</si>
  <si>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</si>
  <si>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</si>
  <si>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</si>
  <si>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</si>
  <si>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</si>
  <si>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</si>
  <si>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</si>
  <si>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</si>
  <si>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</si>
  <si>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</si>
  <si>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</si>
  <si>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</si>
  <si>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</si>
  <si>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</si>
  <si>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</si>
  <si>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</si>
  <si>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</si>
  <si>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</si>
  <si>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</si>
  <si>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</si>
  <si>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</si>
  <si>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</si>
  <si>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</si>
  <si>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</si>
  <si>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</si>
  <si>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</si>
  <si>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</si>
  <si>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</si>
  <si>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</si>
  <si>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</si>
  <si>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</si>
  <si>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</si>
  <si>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</si>
  <si>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</si>
  <si>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</si>
  <si>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</si>
  <si>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</si>
  <si>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</si>
  <si>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</si>
  <si>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</si>
  <si>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</si>
  <si>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</si>
  <si>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</si>
  <si>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</si>
  <si>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</si>
  <si>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</si>
  <si>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</si>
  <si>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</si>
  <si>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</si>
  <si>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</si>
  <si>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</si>
  <si>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</si>
  <si>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</si>
  <si>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</si>
  <si>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</si>
  <si>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</si>
  <si>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</si>
  <si>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</si>
  <si>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</si>
  <si>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</si>
  <si>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</si>
  <si>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</si>
  <si>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</si>
  <si>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</si>
  <si>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</si>
  <si>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</si>
  <si>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</si>
  <si>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</si>
  <si>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</si>
  <si>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</si>
  <si>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</si>
  <si>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</si>
  <si>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</si>
  <si>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</si>
  <si>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</si>
  <si>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</si>
  <si>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</si>
  <si>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</si>
  <si>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</si>
  <si>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</si>
  <si>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</si>
  <si>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</si>
  <si>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</si>
  <si>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</si>
  <si>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</si>
  <si>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</si>
  <si>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</si>
  <si>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</si>
  <si>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</si>
  <si>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</si>
  <si>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</si>
  <si>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</si>
  <si>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</si>
  <si>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</si>
  <si>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</si>
  <si>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</si>
  <si>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</si>
  <si>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</si>
  <si>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</si>
  <si>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</si>
  <si>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</si>
  <si>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</si>
  <si>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</si>
  <si>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</si>
  <si>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</si>
  <si>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</si>
  <si>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</si>
  <si>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</si>
  <si>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</si>
  <si>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</si>
  <si>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</si>
  <si>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</si>
  <si>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</si>
  <si>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</si>
  <si>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</si>
  <si>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</si>
  <si>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</si>
  <si>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</si>
  <si>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</si>
  <si>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</si>
  <si>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</si>
  <si>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</si>
  <si>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</si>
  <si>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</si>
  <si>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</si>
  <si>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</si>
  <si>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</si>
  <si>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</si>
  <si>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</si>
  <si>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</si>
  <si>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</si>
  <si>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</si>
  <si>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</si>
  <si>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</si>
  <si>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</si>
  <si>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</si>
  <si>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</si>
  <si>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</si>
  <si>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</si>
  <si>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</si>
  <si>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</si>
  <si>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</si>
  <si>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</si>
  <si>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</si>
  <si>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</si>
  <si>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</si>
  <si>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</si>
  <si>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</si>
  <si>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</si>
  <si>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</si>
  <si>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</si>
  <si>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</si>
  <si>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</si>
  <si>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</si>
  <si>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</si>
  <si>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</si>
  <si>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</si>
  <si>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</si>
  <si>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</si>
  <si>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</si>
  <si>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</si>
  <si>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</si>
  <si>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</si>
  <si>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</si>
  <si>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</si>
  <si>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</si>
  <si>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</si>
  <si>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</si>
  <si>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</si>
  <si>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</si>
  <si>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</si>
  <si>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</si>
  <si>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</si>
  <si>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</si>
  <si>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</si>
  <si>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</si>
  <si>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</si>
  <si>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</si>
  <si>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</si>
  <si>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</si>
  <si>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</si>
  <si>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</si>
  <si>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</si>
  <si>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</si>
  <si>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</si>
  <si>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</si>
  <si>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</si>
  <si>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</si>
  <si>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</si>
  <si>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</si>
  <si>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</si>
  <si>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</si>
  <si>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</si>
  <si>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</si>
  <si>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</si>
  <si>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</si>
  <si>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</si>
  <si>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</si>
  <si>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</si>
  <si>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</si>
  <si>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</si>
  <si>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</si>
  <si>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</si>
  <si>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</si>
  <si>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</si>
  <si>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</si>
  <si>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</si>
  <si>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</si>
  <si>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</si>
  <si>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</si>
  <si>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</si>
  <si>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</si>
  <si>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</si>
  <si>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</si>
  <si>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</si>
  <si>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</si>
  <si>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</si>
  <si>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</si>
  <si>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</si>
  <si>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</si>
  <si>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</si>
  <si>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</si>
  <si>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</si>
  <si>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</si>
  <si>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</si>
  <si>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</si>
  <si>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</si>
  <si>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</si>
  <si>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</si>
  <si>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</si>
  <si>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</si>
  <si>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</si>
  <si>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</si>
  <si>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</si>
  <si>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</si>
  <si>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</si>
  <si>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</si>
  <si>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</si>
  <si>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</si>
  <si>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</si>
  <si>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</si>
  <si>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</si>
  <si>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</si>
  <si>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</si>
  <si>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</si>
  <si>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</si>
  <si>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</si>
  <si>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</si>
  <si>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</si>
  <si>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</si>
  <si>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</si>
  <si>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</si>
  <si>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</si>
  <si>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</si>
  <si>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</si>
  <si>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</si>
  <si>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</si>
  <si>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</si>
  <si>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</si>
  <si>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</si>
  <si>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</si>
  <si>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</si>
  <si>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</si>
  <si>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</si>
  <si>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</si>
  <si>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</si>
  <si>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</si>
  <si>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</si>
  <si>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</si>
  <si>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</si>
  <si>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</si>
  <si>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</si>
  <si>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</si>
  <si>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</si>
  <si>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</si>
  <si>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</si>
  <si>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</si>
  <si>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</si>
  <si>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</si>
  <si>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</si>
  <si>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</si>
  <si>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</si>
  <si>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</si>
  <si>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</si>
  <si>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</si>
  <si>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</si>
  <si>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</si>
  <si>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</si>
  <si>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</si>
  <si>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</si>
  <si>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</si>
  <si>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</si>
  <si>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</si>
  <si>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</si>
  <si>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</si>
  <si>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</si>
  <si>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</si>
  <si>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</si>
  <si>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</si>
  <si>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</si>
  <si>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</si>
  <si>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</si>
  <si>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</si>
  <si>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</si>
  <si>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</si>
  <si>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</si>
  <si>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</si>
  <si>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</si>
  <si>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</si>
  <si>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</si>
  <si>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</si>
  <si>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</si>
  <si>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</si>
  <si>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</si>
  <si>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</si>
  <si>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</si>
  <si>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</si>
  <si>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</si>
  <si>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</si>
  <si>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</si>
  <si>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</si>
  <si>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</si>
  <si>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</si>
  <si>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</si>
  <si>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</si>
  <si>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</si>
  <si>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</si>
  <si>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</si>
  <si>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</si>
  <si>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</si>
  <si>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</si>
  <si>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</si>
  <si>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</si>
  <si>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</si>
  <si>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</si>
  <si>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</si>
  <si>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</si>
  <si>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</si>
  <si>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</si>
  <si>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</si>
  <si>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</si>
  <si>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</si>
  <si>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</si>
  <si>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</si>
  <si>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</si>
  <si>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</si>
  <si>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</si>
  <si>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</si>
  <si>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</si>
  <si>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</si>
  <si>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</si>
  <si>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</si>
  <si>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</si>
  <si>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</si>
  <si>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</si>
  <si>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</si>
  <si>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</si>
  <si>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</si>
  <si>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</si>
  <si>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</si>
  <si>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</si>
  <si>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</si>
  <si>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</si>
  <si>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</si>
  <si>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</si>
  <si>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</si>
  <si>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</si>
  <si>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</si>
  <si>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</si>
  <si>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</si>
  <si>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</si>
  <si>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</si>
  <si>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</si>
  <si>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</si>
  <si>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</si>
  <si>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</si>
  <si>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</si>
  <si>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</si>
  <si>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</si>
  <si>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</si>
  <si>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</si>
  <si>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</si>
  <si>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</si>
  <si>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</si>
  <si>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</si>
  <si>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</si>
  <si>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</si>
  <si>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</si>
  <si>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</si>
  <si>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</si>
  <si>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</si>
  <si>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</si>
  <si>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</si>
  <si>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</si>
  <si>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</si>
  <si>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</si>
  <si>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</si>
  <si>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</si>
  <si>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</si>
  <si>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</si>
  <si>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</si>
  <si>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</si>
  <si>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</si>
  <si>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</si>
  <si>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</si>
  <si>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</si>
  <si>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</si>
  <si>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</si>
  <si>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</si>
  <si>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</si>
  <si>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</si>
  <si>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</si>
  <si>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</si>
  <si>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</si>
  <si>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</si>
  <si>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</si>
  <si>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</si>
  <si>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</si>
  <si>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</si>
  <si>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</si>
  <si>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</si>
  <si>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</si>
  <si>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</si>
  <si>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</si>
  <si>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</si>
  <si>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</si>
  <si>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</si>
  <si>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</si>
  <si>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</si>
  <si>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</si>
  <si>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</si>
  <si>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</si>
  <si>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</si>
  <si>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</si>
  <si>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</si>
  <si>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</si>
  <si>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</si>
  <si>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</si>
  <si>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</si>
  <si>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</si>
  <si>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</si>
  <si>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</si>
  <si>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</si>
  <si>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</si>
  <si>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</si>
  <si>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</si>
  <si>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</si>
  <si>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</si>
  <si>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</si>
  <si>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</si>
  <si>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</si>
  <si>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</si>
  <si>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</si>
  <si>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</si>
  <si>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</si>
  <si>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</si>
  <si>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</si>
  <si>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</si>
  <si>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</si>
  <si>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</si>
  <si>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</si>
  <si>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</si>
  <si>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</si>
  <si>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</si>
  <si>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</si>
  <si>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</si>
  <si>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</si>
  <si>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</si>
  <si>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</si>
  <si>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</si>
  <si>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</si>
  <si>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</si>
  <si>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</si>
  <si>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</si>
  <si>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</si>
  <si>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</si>
  <si>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</si>
  <si>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</si>
  <si>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</si>
  <si>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</si>
  <si>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</si>
  <si>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</si>
  <si>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</si>
  <si>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</si>
  <si>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</si>
  <si>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</si>
  <si>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</si>
  <si>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</si>
  <si>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</si>
  <si>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</si>
  <si>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</si>
  <si>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</si>
  <si>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</si>
  <si>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</si>
  <si>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</si>
  <si>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</si>
  <si>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</si>
  <si>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</si>
  <si>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</si>
  <si>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</si>
  <si>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</si>
  <si>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</si>
  <si>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</si>
  <si>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</si>
  <si>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</si>
  <si>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</si>
  <si>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</si>
  <si>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</si>
  <si>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</si>
  <si>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</si>
  <si>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</si>
  <si>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</si>
  <si>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</si>
  <si>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</si>
  <si>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</si>
  <si>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</si>
  <si>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</si>
  <si>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</si>
  <si>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</si>
  <si>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</si>
  <si>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</si>
  <si>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</si>
  <si>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</si>
  <si>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</si>
  <si>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</si>
  <si>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</si>
  <si>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</si>
  <si>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</si>
  <si>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</si>
  <si>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</si>
  <si>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</si>
  <si>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</si>
  <si>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</si>
  <si>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</si>
  <si>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</si>
  <si>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</si>
  <si>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</si>
  <si>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</si>
  <si>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</si>
  <si>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</si>
  <si>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</si>
  <si>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</si>
  <si>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</si>
  <si>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</si>
  <si>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</si>
  <si>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</si>
  <si>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</si>
  <si>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</si>
  <si>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</si>
  <si>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</si>
  <si>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</si>
  <si>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</si>
  <si>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</si>
  <si>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</si>
  <si>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</si>
  <si>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</si>
  <si>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</si>
  <si>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</si>
  <si>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</si>
  <si>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</si>
  <si>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</si>
  <si>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</si>
  <si>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</si>
  <si>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</si>
  <si>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</si>
  <si>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</si>
  <si>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</si>
  <si>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</si>
  <si>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</si>
  <si>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</si>
  <si>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</si>
  <si>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</si>
  <si>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</si>
  <si>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</si>
  <si>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</si>
  <si>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</si>
  <si>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</si>
  <si>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</si>
  <si>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</si>
  <si>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</si>
  <si>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</si>
  <si>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</si>
  <si>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</si>
  <si>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</si>
  <si>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</si>
  <si>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</si>
  <si>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</si>
  <si>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</si>
  <si>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</si>
  <si>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</si>
  <si>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</si>
  <si>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</si>
  <si>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</si>
  <si>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</si>
  <si>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</si>
  <si>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</si>
  <si>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</si>
  <si>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</si>
  <si>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</si>
  <si>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</si>
  <si>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</si>
  <si>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</si>
  <si>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</si>
  <si>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</si>
  <si>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</si>
  <si>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</si>
  <si>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</si>
  <si>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</si>
  <si>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</si>
  <si>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</si>
  <si>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</si>
  <si>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</si>
  <si>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</si>
  <si>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</si>
  <si>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</si>
  <si>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</si>
  <si>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</si>
  <si>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</si>
  <si>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</si>
  <si>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</si>
  <si>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</si>
  <si>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</si>
  <si>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</si>
  <si>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</si>
  <si>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</si>
  <si>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</si>
  <si>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</si>
  <si>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</si>
  <si>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</si>
  <si>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</si>
  <si>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</si>
  <si>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</si>
  <si>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</si>
  <si>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</si>
  <si>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</si>
  <si>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</si>
  <si>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</si>
  <si>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</si>
  <si>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</si>
  <si>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</si>
  <si>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</si>
  <si>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</si>
  <si>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</si>
  <si>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</si>
  <si>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</si>
  <si>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</si>
  <si>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</si>
  <si>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</si>
  <si>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</si>
  <si>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</si>
  <si>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</si>
  <si>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</si>
  <si>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</si>
  <si>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</si>
  <si>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</si>
  <si>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</si>
  <si>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</si>
  <si>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</si>
  <si>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</si>
  <si>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</si>
  <si>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</si>
  <si>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</si>
  <si>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</si>
  <si>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</si>
  <si>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</si>
  <si>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</si>
  <si>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</si>
  <si>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</si>
  <si>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</si>
  <si>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</si>
  <si>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</si>
  <si>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</si>
  <si>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</si>
  <si>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</si>
  <si>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</si>
  <si>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</si>
  <si>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</si>
  <si>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</si>
  <si>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</si>
  <si>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</si>
  <si>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</si>
  <si>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</si>
  <si>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</si>
  <si>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</si>
  <si>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</si>
  <si>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</si>
  <si>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</si>
  <si>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</si>
  <si>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</si>
  <si>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</si>
  <si>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</si>
  <si>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</si>
  <si>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</si>
  <si>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</si>
  <si>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</si>
  <si>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</si>
  <si>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</si>
  <si>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</si>
  <si>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</si>
  <si>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</si>
  <si>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</si>
  <si>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</si>
  <si>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</si>
  <si>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</si>
  <si>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</si>
  <si>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</si>
  <si>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</si>
  <si>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</si>
  <si>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</si>
  <si>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</si>
  <si>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</si>
  <si>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</si>
  <si>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</si>
  <si>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</si>
  <si>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</si>
  <si>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</si>
  <si>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</si>
  <si>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</si>
  <si>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</si>
  <si>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</si>
  <si>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</si>
  <si>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</si>
  <si>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</si>
  <si>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</si>
  <si>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</si>
  <si>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</si>
  <si>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</si>
  <si>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</si>
  <si>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</si>
  <si>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</si>
  <si>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</si>
  <si>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</si>
  <si>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</si>
  <si>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</si>
  <si>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</si>
  <si>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</si>
  <si>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</si>
  <si>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</si>
  <si>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</si>
  <si>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</si>
  <si>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</si>
  <si>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</si>
  <si>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</si>
  <si>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</si>
  <si>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</si>
  <si>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</si>
  <si>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</si>
  <si>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</si>
  <si>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</si>
  <si>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</si>
  <si>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</si>
  <si>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</si>
  <si>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</si>
  <si>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</si>
  <si>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</si>
  <si>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</si>
  <si>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</si>
  <si>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</si>
  <si>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</si>
  <si>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</si>
  <si>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</si>
  <si>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</si>
  <si>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</si>
  <si>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</si>
  <si>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</si>
  <si>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</si>
  <si>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</si>
  <si>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</si>
  <si>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</si>
  <si>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</si>
  <si>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</si>
  <si>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</si>
  <si>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</si>
  <si>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</si>
  <si>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</si>
  <si>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</si>
  <si>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</si>
  <si>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</si>
  <si>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</si>
  <si>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</si>
  <si>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</si>
  <si>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</si>
  <si>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</si>
  <si>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</si>
  <si>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</si>
  <si>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</si>
  <si>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</si>
  <si>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</si>
  <si>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</si>
  <si>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</si>
  <si>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</si>
  <si>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</si>
  <si>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</si>
  <si>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</si>
  <si>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</si>
  <si>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</si>
  <si>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</si>
  <si>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</si>
  <si>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</si>
  <si>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</si>
  <si>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</si>
  <si>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</si>
  <si>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</si>
  <si>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</si>
  <si>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</si>
  <si>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</si>
  <si>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</si>
  <si>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</si>
  <si>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</si>
  <si>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</si>
  <si>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</si>
  <si>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</si>
  <si>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</si>
  <si>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</si>
  <si>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</si>
  <si>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</si>
  <si>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</si>
  <si>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</si>
  <si>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</si>
  <si>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</si>
  <si>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</si>
  <si>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</si>
  <si>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</si>
  <si>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</si>
  <si>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</si>
  <si>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</si>
  <si>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</si>
  <si>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</si>
  <si>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</si>
  <si>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</si>
  <si>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</si>
  <si>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</si>
  <si>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</si>
  <si>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</si>
  <si>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</si>
  <si>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</si>
  <si>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</si>
  <si>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</si>
  <si>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</si>
  <si>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</si>
  <si>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</si>
  <si>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</si>
  <si>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</si>
  <si>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</si>
  <si>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</si>
  <si>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</si>
  <si>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</si>
  <si>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</si>
  <si>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</si>
  <si>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</si>
  <si>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</si>
  <si>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</si>
  <si>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</si>
  <si>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</si>
  <si>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</si>
  <si>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</si>
  <si>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</si>
  <si>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</si>
  <si>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</si>
  <si>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</si>
  <si>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</si>
  <si>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</si>
  <si>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</si>
  <si>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</si>
  <si>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</si>
  <si>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</si>
  <si>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</si>
  <si>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</si>
  <si>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</si>
  <si>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</si>
  <si>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</si>
  <si>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</si>
  <si>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</si>
  <si>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</si>
  <si>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</si>
  <si>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</si>
  <si>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</si>
  <si>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</si>
  <si>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</si>
  <si>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</si>
  <si>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</si>
  <si>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</si>
  <si>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</si>
  <si>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</si>
  <si>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</si>
  <si>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</si>
  <si>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</si>
  <si>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</si>
  <si>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</si>
  <si>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</si>
  <si>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</si>
  <si>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</si>
  <si>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</si>
  <si>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</si>
  <si>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</si>
  <si>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</si>
  <si>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</si>
  <si>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</si>
  <si>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</si>
  <si>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</si>
  <si>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</si>
  <si>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</si>
  <si>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</si>
  <si>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</si>
  <si>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</si>
  <si>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</si>
  <si>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</si>
  <si>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</si>
  <si>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</si>
  <si>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</si>
  <si>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</si>
  <si>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</si>
  <si>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</si>
  <si>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</si>
  <si>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</si>
  <si>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</si>
  <si>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</si>
  <si>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</si>
  <si>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</si>
  <si>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</si>
  <si>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</si>
  <si>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</si>
  <si>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</si>
  <si>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</si>
  <si>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</si>
  <si>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</si>
  <si>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</si>
  <si>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</si>
  <si>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</si>
  <si>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</si>
  <si>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</si>
  <si>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</si>
  <si>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</si>
  <si>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</si>
  <si>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</si>
  <si>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</si>
  <si>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</si>
  <si>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</si>
  <si>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</si>
  <si>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</si>
  <si>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</si>
  <si>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</si>
  <si>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</si>
  <si>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</si>
  <si>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</si>
  <si>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</si>
  <si>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</si>
  <si>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</si>
  <si>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</si>
  <si>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</si>
  <si>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</si>
  <si>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</si>
  <si>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</si>
  <si>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</si>
  <si>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</si>
  <si>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</si>
  <si>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</si>
  <si>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</si>
  <si>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</si>
  <si>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</si>
  <si>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</si>
  <si>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</si>
  <si>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</si>
  <si>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</si>
  <si>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</si>
  <si>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</si>
  <si>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</si>
  <si>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</si>
  <si>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</si>
  <si>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</si>
  <si>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</si>
  <si>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</si>
  <si>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</si>
  <si>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</si>
  <si>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</si>
  <si>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</si>
  <si>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</si>
  <si>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</si>
  <si>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</si>
  <si>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</si>
  <si>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</si>
  <si>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</si>
  <si>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</si>
  <si>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</si>
  <si>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</si>
  <si>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</si>
  <si>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</si>
  <si>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</si>
  <si>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</si>
  <si>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</si>
  <si>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</si>
  <si>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</si>
  <si>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</si>
  <si>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</si>
  <si>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</si>
  <si>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</si>
  <si>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</si>
  <si>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</si>
  <si>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</si>
  <si>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</si>
  <si>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</si>
  <si>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</si>
  <si>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</si>
  <si>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</si>
  <si>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</si>
  <si>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</si>
  <si>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</si>
  <si>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</si>
  <si>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</si>
  <si>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</si>
  <si>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</si>
  <si>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</si>
  <si>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</si>
  <si>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</si>
  <si>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</si>
  <si>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</si>
  <si>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</si>
  <si>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</si>
  <si>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</si>
  <si>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</si>
  <si>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</si>
  <si>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</si>
  <si>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</si>
  <si>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</si>
  <si>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</si>
  <si>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</si>
  <si>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</si>
  <si>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</si>
  <si>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</si>
  <si>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</si>
  <si>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</si>
  <si>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</si>
  <si>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</si>
  <si>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</si>
  <si>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</si>
  <si>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</si>
  <si>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</si>
  <si>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</si>
  <si>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</si>
  <si>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</si>
  <si>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</si>
  <si>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</si>
  <si>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</si>
  <si>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</si>
  <si>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</si>
  <si>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</si>
  <si>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</si>
  <si>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</si>
  <si>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</si>
  <si>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</si>
  <si>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</si>
  <si>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</si>
  <si>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</si>
  <si>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</si>
  <si>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</si>
  <si>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</si>
  <si>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</si>
  <si>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</si>
  <si>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</si>
  <si>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</si>
  <si>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</si>
  <si>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</si>
  <si>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</si>
  <si>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</si>
  <si>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</si>
  <si>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</si>
  <si>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</si>
  <si>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</si>
  <si>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</si>
  <si>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</si>
  <si>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</si>
  <si>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</si>
  <si>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</si>
  <si>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</si>
  <si>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</si>
  <si>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</si>
  <si>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</si>
  <si>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</si>
  <si>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</si>
  <si>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</si>
  <si>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</si>
  <si>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</si>
  <si>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</si>
  <si>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</si>
  <si>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</si>
  <si>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</si>
  <si>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</si>
  <si>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</si>
  <si>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</si>
  <si>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</si>
  <si>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</si>
  <si>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</si>
  <si>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</si>
  <si>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</si>
  <si>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</si>
  <si>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</si>
  <si>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</si>
  <si>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</si>
  <si>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</si>
  <si>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</si>
  <si>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</si>
  <si>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</si>
  <si>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</si>
  <si>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</si>
  <si>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</si>
  <si>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</si>
  <si>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</si>
  <si>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</si>
  <si>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</si>
  <si>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</si>
  <si>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</si>
  <si>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</si>
  <si>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</si>
  <si>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</si>
  <si>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</si>
  <si>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</si>
  <si>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</si>
  <si>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</si>
  <si>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</si>
  <si>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</si>
  <si>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</si>
  <si>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</si>
  <si>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</si>
  <si>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</si>
  <si>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</si>
  <si>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</si>
  <si>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</si>
  <si>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</si>
  <si>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</si>
  <si>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</si>
  <si>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</si>
  <si>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</si>
  <si>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</si>
  <si>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</si>
  <si>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</si>
  <si>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</si>
  <si>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</si>
  <si>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</si>
  <si>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</si>
  <si>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</si>
  <si>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</si>
  <si>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</si>
  <si>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</si>
  <si>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</si>
  <si>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</si>
  <si>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</si>
  <si>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</si>
  <si>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</si>
  <si>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</si>
  <si>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</si>
  <si>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</si>
  <si>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</si>
  <si>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</si>
  <si>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</si>
  <si>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</si>
  <si>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</si>
  <si>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</si>
  <si>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</si>
  <si>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</si>
  <si>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</si>
  <si>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</si>
  <si>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</si>
  <si>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</si>
  <si>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</si>
  <si>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</si>
  <si>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</si>
  <si>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</si>
  <si>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</si>
  <si>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</si>
  <si>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</si>
  <si>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</si>
  <si>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</si>
  <si>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</si>
  <si>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</si>
  <si>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</si>
  <si>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</si>
  <si>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</si>
  <si>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</si>
  <si>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</si>
  <si>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</si>
  <si>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</si>
  <si>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</si>
  <si>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</si>
  <si>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</si>
  <si>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</si>
  <si>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</si>
  <si>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</si>
  <si>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</si>
  <si>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</si>
  <si>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</si>
  <si>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</si>
  <si>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</si>
  <si>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</si>
  <si>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</si>
  <si>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</si>
  <si>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</si>
  <si>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</si>
  <si>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</si>
  <si>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</si>
  <si>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</si>
  <si>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</si>
  <si>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</si>
  <si>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</si>
  <si>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</si>
  <si>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</si>
  <si>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</si>
  <si>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</si>
  <si>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</si>
  <si>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</si>
  <si>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</si>
  <si>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</si>
  <si>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</si>
  <si>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</si>
  <si>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</si>
  <si>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</si>
  <si>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</si>
  <si>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</si>
  <si>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</si>
  <si>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</si>
  <si>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</si>
  <si>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</si>
  <si>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</si>
  <si>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</si>
  <si>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</si>
  <si>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</si>
  <si>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</si>
  <si>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</si>
  <si>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</si>
  <si>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</si>
  <si>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</si>
  <si>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</si>
  <si>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</si>
  <si>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</si>
  <si>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</si>
  <si>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</si>
  <si>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</si>
  <si>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</si>
  <si>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</si>
  <si>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</si>
  <si>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</si>
  <si>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</si>
  <si>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</si>
  <si>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</si>
  <si>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</si>
  <si>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</si>
  <si>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</si>
  <si>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</si>
  <si>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</si>
  <si>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</si>
  <si>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</si>
  <si>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</si>
  <si>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</si>
  <si>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</si>
  <si>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</si>
  <si>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</si>
  <si>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</si>
  <si>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</si>
  <si>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</si>
  <si>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</si>
  <si>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</si>
  <si>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</si>
  <si>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</si>
  <si>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</si>
  <si>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</si>
  <si>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</si>
  <si>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</si>
  <si>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</si>
  <si>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</si>
  <si>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</si>
  <si>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</si>
  <si>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</si>
  <si>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</si>
  <si>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</si>
  <si>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</si>
  <si>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</si>
  <si>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</si>
  <si>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</si>
  <si>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</si>
  <si>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</si>
  <si>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</si>
  <si>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</si>
  <si>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</si>
  <si>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</si>
  <si>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</si>
  <si>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</si>
  <si>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</si>
  <si>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</si>
  <si>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</si>
  <si>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</si>
  <si>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</si>
  <si>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</si>
  <si>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</si>
  <si>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</si>
  <si>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</si>
  <si>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</si>
  <si>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</si>
  <si>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</si>
  <si>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</si>
  <si>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</si>
  <si>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</si>
  <si>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</si>
  <si>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</si>
  <si>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</si>
  <si>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</si>
  <si>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</si>
  <si>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</si>
  <si>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</si>
  <si>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</si>
  <si>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</si>
  <si>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</si>
  <si>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</si>
  <si>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</si>
  <si>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</si>
  <si>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</si>
  <si>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</si>
  <si>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</si>
  <si>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</si>
  <si>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</si>
  <si>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</si>
  <si>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</si>
  <si>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</si>
  <si>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</si>
  <si>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</si>
  <si>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</si>
  <si>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</si>
  <si>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</si>
  <si>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</si>
  <si>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</si>
  <si>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</si>
  <si>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</si>
  <si>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</si>
  <si>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</si>
  <si>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</si>
  <si>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</si>
  <si>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</si>
  <si>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</si>
  <si>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</si>
  <si>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</si>
  <si>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</si>
  <si>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</si>
  <si>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</si>
  <si>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</si>
  <si>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</si>
  <si>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</si>
  <si>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</si>
  <si>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</si>
  <si>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</si>
  <si>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</si>
  <si>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</si>
  <si>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</si>
  <si>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</si>
  <si>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</si>
  <si>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</si>
  <si>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</si>
  <si>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</si>
  <si>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</si>
  <si>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</si>
  <si>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</si>
  <si>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</si>
  <si>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</si>
  <si>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</si>
  <si>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</si>
  <si>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</si>
  <si>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</si>
  <si>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</si>
  <si>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</si>
  <si>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</si>
  <si>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</si>
  <si>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</si>
  <si>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</si>
  <si>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</si>
  <si>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</si>
  <si>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</si>
  <si>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</si>
  <si>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</si>
  <si>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</si>
  <si>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</si>
  <si>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</si>
  <si>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</si>
  <si>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</si>
  <si>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</si>
  <si>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</si>
  <si>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</si>
  <si>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</si>
  <si>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</si>
  <si>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</si>
  <si>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</si>
  <si>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</si>
  <si>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</si>
  <si>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</si>
  <si>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</si>
  <si>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</si>
  <si>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</si>
  <si>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</si>
  <si>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</si>
  <si>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</si>
  <si>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</si>
  <si>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</si>
  <si>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</si>
  <si>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</si>
  <si>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</si>
  <si>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</si>
  <si>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</si>
  <si>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</si>
  <si>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</si>
  <si>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</si>
  <si>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</si>
  <si>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</si>
  <si>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</si>
  <si>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</si>
  <si>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</si>
  <si>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</si>
  <si>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</si>
  <si>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</si>
  <si>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</si>
  <si>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</si>
  <si>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</si>
  <si>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</si>
  <si>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</si>
  <si>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</si>
  <si>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</si>
  <si>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</si>
  <si>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</si>
  <si>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</si>
  <si>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</si>
  <si>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</si>
  <si>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</si>
  <si>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</si>
  <si>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</si>
  <si>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</si>
  <si>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</si>
  <si>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</si>
  <si>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</si>
  <si>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</si>
  <si>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</si>
  <si>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</si>
  <si>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</si>
  <si>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</si>
  <si>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</si>
  <si>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</si>
  <si>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</si>
  <si>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</si>
  <si>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</si>
  <si>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</si>
  <si>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</si>
  <si>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</si>
  <si>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</si>
  <si>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</si>
  <si>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</si>
  <si>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</si>
  <si>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</si>
  <si>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</si>
  <si>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</si>
  <si>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</si>
  <si>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</si>
  <si>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</si>
  <si>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</si>
  <si>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</si>
  <si>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</si>
  <si>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</si>
  <si>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</si>
  <si>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</si>
  <si>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</si>
  <si>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</si>
  <si>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</si>
  <si>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</si>
  <si>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</si>
  <si>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</si>
  <si>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</si>
  <si>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</si>
  <si>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</si>
  <si>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</si>
  <si>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</si>
  <si>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</si>
  <si>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</si>
  <si>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</si>
  <si>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</si>
  <si>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</si>
  <si>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</si>
  <si>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</si>
  <si>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</si>
  <si>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</si>
  <si>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</si>
  <si>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</si>
  <si>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</si>
  <si>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</si>
  <si>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</si>
  <si>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</si>
  <si>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</si>
  <si>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</si>
  <si>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</si>
  <si>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</si>
  <si>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</si>
  <si>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</si>
  <si>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</si>
  <si>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</si>
  <si>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</si>
  <si>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</si>
  <si>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</si>
  <si>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</si>
  <si>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</si>
  <si>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</si>
  <si>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</si>
  <si>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</si>
  <si>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</si>
  <si>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</si>
  <si>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</si>
  <si>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</si>
  <si>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</si>
  <si>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</si>
  <si>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</si>
  <si>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</si>
  <si>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</si>
  <si>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</si>
  <si>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</si>
  <si>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</si>
  <si>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</si>
  <si>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</si>
  <si>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</si>
  <si>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</si>
  <si>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</si>
  <si>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</si>
  <si>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</si>
  <si>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</si>
  <si>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</si>
  <si>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</si>
  <si>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</si>
  <si>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</si>
  <si>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</si>
  <si>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</si>
  <si>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</si>
  <si>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</si>
  <si>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</si>
  <si>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</si>
  <si>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</si>
  <si>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</si>
  <si>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</si>
  <si>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</si>
  <si>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</si>
  <si>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</si>
  <si>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</si>
  <si>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</si>
  <si>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</si>
  <si>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</si>
  <si>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</si>
  <si>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</si>
  <si>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</si>
  <si>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</si>
  <si>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</si>
  <si>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</si>
  <si>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</si>
  <si>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</si>
  <si>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</si>
  <si>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</si>
  <si>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</si>
  <si>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</si>
  <si>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</si>
  <si>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</si>
  <si>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</si>
  <si>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</si>
  <si>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</si>
  <si>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</si>
  <si>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</si>
  <si>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</si>
  <si>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</si>
  <si>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</si>
  <si>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</si>
  <si>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</si>
  <si>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</si>
  <si>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</si>
  <si>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</si>
  <si>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</si>
  <si>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</si>
  <si>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</si>
  <si>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</si>
  <si>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</si>
  <si>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</si>
  <si>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</si>
  <si>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</si>
  <si>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</si>
  <si>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</si>
  <si>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</si>
  <si>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</si>
  <si>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</si>
  <si>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</si>
  <si>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</si>
  <si>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</si>
  <si>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</si>
  <si>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</si>
  <si>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</si>
  <si>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</si>
  <si>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</si>
  <si>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</si>
  <si>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</si>
  <si>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</si>
  <si>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</si>
  <si>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</si>
  <si>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</si>
  <si>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</si>
  <si>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</si>
  <si>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</si>
  <si>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</si>
  <si>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</si>
  <si>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</si>
  <si>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</si>
  <si>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</si>
  <si>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</si>
  <si>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</si>
  <si>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</si>
  <si>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</si>
  <si>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</si>
  <si>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</si>
  <si>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</si>
  <si>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</si>
  <si>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</si>
  <si>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</si>
  <si>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</si>
  <si>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</si>
  <si>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</si>
  <si>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</si>
  <si>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</si>
  <si>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</si>
  <si>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</si>
  <si>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</si>
  <si>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</si>
  <si>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</si>
  <si>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</si>
  <si>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</si>
  <si>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</si>
  <si>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</si>
  <si>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</si>
  <si>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</si>
  <si>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</si>
  <si>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</si>
  <si>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</si>
  <si>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</si>
  <si>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</si>
  <si>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</si>
  <si>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</si>
  <si>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</si>
  <si>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</si>
  <si>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</si>
  <si>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</si>
  <si>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</si>
  <si>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</si>
  <si>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</si>
  <si>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</si>
  <si>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</si>
  <si>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</si>
  <si>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</si>
  <si>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</si>
  <si>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</si>
  <si>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</si>
  <si>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</si>
  <si>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</si>
  <si>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</si>
  <si>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</si>
  <si>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</si>
  <si>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</si>
  <si>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</si>
  <si>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</si>
  <si>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</si>
  <si>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</si>
  <si>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</si>
  <si>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</si>
  <si>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</si>
  <si>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</si>
  <si>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</si>
  <si>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</si>
  <si>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</si>
  <si>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</si>
  <si>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</si>
  <si>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</si>
  <si>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</si>
  <si>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</si>
  <si>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</si>
  <si>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</si>
  <si>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</si>
  <si>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</si>
  <si>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</si>
  <si>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</si>
  <si>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</si>
  <si>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</si>
  <si>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</si>
  <si>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</si>
  <si>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</si>
  <si>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</si>
  <si>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</si>
  <si>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</si>
  <si>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</si>
  <si>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</si>
  <si>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</si>
  <si>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</si>
  <si>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</si>
  <si>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</si>
  <si>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</si>
  <si>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</si>
  <si>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</si>
  <si>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</si>
  <si>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</si>
  <si>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</si>
  <si>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</si>
  <si>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</si>
  <si>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</si>
  <si>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</si>
  <si>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</si>
  <si>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</si>
  <si>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</si>
  <si>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</si>
  <si>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</si>
  <si>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</si>
  <si>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</si>
  <si>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</si>
  <si>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</si>
  <si>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</si>
  <si>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</si>
  <si>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</si>
  <si>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</si>
  <si>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</si>
  <si>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</si>
  <si>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</si>
  <si>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</si>
  <si>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</si>
  <si>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</si>
  <si>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</si>
  <si>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</si>
  <si>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</si>
  <si>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</si>
  <si>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</si>
  <si>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</si>
  <si>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</si>
  <si>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</si>
  <si>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</si>
  <si>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</si>
  <si>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</si>
  <si>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</si>
  <si>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</si>
  <si>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</si>
  <si>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</si>
  <si>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</si>
  <si>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</si>
  <si>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</si>
  <si>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</si>
  <si>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</si>
  <si>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</si>
  <si>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</si>
  <si>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</si>
  <si>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</si>
  <si>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</si>
  <si>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</si>
  <si>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</si>
  <si>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</si>
  <si>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</si>
  <si>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</si>
  <si>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</si>
  <si>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</si>
  <si>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</si>
  <si>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</si>
  <si>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</si>
  <si>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</si>
  <si>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</si>
  <si>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</si>
  <si>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</si>
  <si>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</si>
  <si>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</si>
  <si>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</si>
  <si>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</si>
  <si>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</si>
  <si>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</si>
  <si>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</si>
  <si>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</si>
  <si>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</si>
  <si>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</si>
  <si>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</si>
  <si>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</si>
  <si>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</si>
  <si>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</si>
  <si>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</si>
  <si>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</si>
  <si>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</si>
  <si>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</si>
  <si>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</si>
  <si>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</si>
  <si>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</si>
  <si>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</si>
  <si>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</si>
  <si>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</si>
  <si>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</si>
  <si>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</si>
  <si>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</si>
  <si>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</si>
  <si>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</si>
  <si>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</si>
  <si>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</si>
  <si>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</si>
  <si>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</si>
  <si>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</si>
  <si>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</si>
  <si>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</si>
  <si>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</si>
  <si>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</si>
  <si>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</si>
  <si>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</si>
  <si>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</si>
  <si>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</si>
  <si>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</si>
  <si>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</si>
  <si>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</si>
  <si>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</si>
  <si>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</si>
  <si>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</si>
  <si>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</si>
  <si>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</si>
  <si>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</si>
  <si>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</si>
  <si>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</si>
  <si>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</si>
  <si>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</si>
  <si>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</si>
  <si>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</si>
  <si>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</si>
  <si>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</si>
  <si>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</si>
  <si>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</si>
  <si>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</si>
  <si>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</si>
  <si>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</si>
  <si>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</si>
  <si>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</si>
  <si>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</si>
  <si>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</si>
  <si>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</si>
  <si>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</si>
  <si>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</si>
  <si>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</si>
  <si>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</si>
  <si>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</si>
  <si>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</si>
  <si>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</si>
  <si>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</si>
  <si>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</si>
  <si>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</si>
  <si>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</si>
  <si>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</si>
  <si>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</si>
  <si>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</si>
  <si>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</si>
  <si>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</si>
  <si>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</si>
  <si>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</si>
  <si>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</si>
  <si>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</si>
  <si>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</si>
  <si>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</si>
  <si>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</si>
  <si>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</si>
  <si>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</si>
  <si>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</si>
  <si>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</si>
  <si>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</si>
  <si>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</si>
  <si>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</si>
  <si>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</si>
  <si>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</si>
  <si>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</si>
  <si>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</si>
  <si>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</si>
  <si>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</si>
  <si>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</si>
  <si>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</si>
  <si>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</si>
  <si>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</si>
  <si>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</si>
  <si>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</si>
  <si>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</si>
  <si>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</si>
  <si>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</si>
  <si>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</si>
  <si>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</si>
  <si>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</si>
  <si>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</si>
  <si>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</si>
  <si>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</si>
  <si>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</si>
  <si>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</si>
  <si>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</si>
  <si>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</si>
  <si>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</si>
  <si>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</si>
  <si>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</si>
  <si>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</si>
  <si>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</si>
  <si>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</si>
  <si>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</si>
  <si>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</si>
  <si>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</si>
  <si>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</si>
  <si>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</si>
  <si>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</si>
  <si>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</si>
  <si>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</si>
  <si>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</si>
  <si>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</si>
  <si>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</si>
  <si>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</si>
  <si>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</si>
  <si>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</si>
  <si>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</si>
  <si>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</si>
  <si>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</si>
  <si>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</si>
  <si>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</si>
  <si>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</si>
  <si>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</si>
  <si>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</si>
  <si>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</si>
  <si>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</si>
  <si>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</si>
  <si>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</si>
  <si>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</si>
  <si>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</si>
  <si>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</si>
  <si>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</si>
  <si>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</si>
  <si>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</si>
  <si>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</si>
  <si>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</si>
  <si>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</si>
  <si>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</si>
  <si>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</si>
  <si>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</si>
  <si>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</si>
  <si>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</si>
  <si>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</si>
  <si>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</si>
  <si>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</si>
  <si>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</si>
  <si>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</si>
  <si>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</si>
  <si>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</si>
  <si>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</si>
  <si>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</si>
  <si>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</si>
  <si>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</si>
  <si>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</si>
  <si>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</si>
  <si>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</si>
  <si>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</si>
  <si>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</si>
  <si>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</si>
  <si>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</si>
  <si>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</si>
  <si>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</si>
  <si>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</si>
  <si>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</si>
  <si>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</si>
  <si>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</si>
  <si>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</si>
  <si>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</si>
  <si>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</si>
  <si>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</si>
  <si>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</si>
  <si>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</si>
  <si>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</si>
  <si>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</si>
  <si>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</si>
  <si>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</si>
  <si>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</si>
  <si>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</si>
  <si>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</si>
  <si>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</si>
  <si>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</si>
  <si>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</si>
  <si>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</si>
  <si>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</si>
  <si>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</si>
  <si>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</si>
  <si>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</si>
  <si>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</si>
  <si>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</si>
  <si>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</si>
  <si>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</si>
  <si>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</si>
  <si>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</si>
  <si>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</si>
  <si>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</si>
  <si>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</si>
  <si>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</si>
  <si>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</si>
  <si>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</si>
  <si>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</si>
  <si>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</si>
  <si>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</si>
  <si>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</si>
  <si>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</si>
  <si>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</si>
  <si>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</si>
  <si>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</si>
  <si>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</si>
  <si>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</si>
  <si>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</si>
  <si>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</si>
  <si>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</si>
  <si>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</si>
  <si>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</si>
  <si>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</si>
  <si>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</si>
  <si>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</si>
  <si>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</si>
  <si>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</si>
  <si>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</si>
  <si>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</si>
  <si>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</si>
  <si>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</si>
  <si>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</si>
  <si>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</si>
  <si>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</si>
  <si>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</si>
  <si>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</si>
  <si>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</si>
  <si>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</si>
  <si>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</si>
  <si>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</si>
  <si>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</si>
  <si>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</si>
  <si>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</si>
  <si>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</si>
  <si>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</si>
  <si>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</si>
  <si>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</si>
  <si>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</si>
  <si>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</si>
  <si>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</si>
  <si>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</si>
  <si>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</si>
  <si>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</si>
  <si>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</si>
  <si>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</si>
  <si>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</si>
  <si>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</si>
  <si>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</si>
  <si>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</si>
  <si>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</si>
  <si>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</si>
  <si>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</si>
  <si>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</si>
  <si>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</si>
  <si>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</si>
  <si>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</si>
  <si>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</si>
  <si>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</si>
  <si>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</si>
  <si>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</si>
  <si>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</si>
  <si>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</si>
  <si>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</si>
  <si>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</si>
  <si>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</si>
  <si>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</si>
  <si>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</si>
  <si>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</si>
  <si>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</si>
  <si>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</si>
  <si>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</si>
  <si>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</si>
  <si>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</si>
  <si>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</si>
  <si>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</si>
  <si>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</si>
  <si>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</si>
  <si>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</si>
  <si>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</si>
  <si>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</si>
  <si>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</si>
  <si>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</si>
  <si>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</si>
  <si>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</si>
  <si>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</si>
  <si>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</si>
  <si>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</si>
  <si>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</si>
  <si>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</si>
  <si>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</si>
  <si>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</si>
  <si>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</si>
  <si>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</si>
  <si>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</si>
  <si>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</si>
  <si>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</si>
  <si>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</si>
  <si>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</si>
  <si>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</si>
  <si>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</si>
  <si>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</si>
  <si>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</si>
  <si>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</si>
  <si>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</si>
  <si>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</si>
  <si>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</si>
  <si>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</si>
  <si>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</si>
  <si>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</si>
  <si>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</si>
  <si>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</si>
  <si>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</si>
  <si>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</si>
  <si>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</si>
  <si>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</si>
  <si>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</si>
  <si>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</si>
  <si>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</si>
  <si>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</si>
  <si>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</si>
  <si>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</si>
  <si>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</si>
  <si>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</si>
  <si>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</si>
  <si>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</si>
  <si>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</si>
  <si>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</si>
  <si>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</si>
  <si>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</si>
  <si>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</si>
  <si>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</si>
  <si>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</si>
  <si>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</si>
  <si>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</si>
  <si>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</si>
  <si>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</si>
  <si>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</si>
  <si>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</si>
  <si>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</si>
  <si>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</si>
  <si>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</si>
  <si>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</si>
  <si>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</si>
  <si>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</si>
  <si>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</si>
  <si>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</si>
  <si>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</si>
  <si>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</si>
  <si>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</si>
  <si>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</si>
  <si>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</si>
  <si>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</si>
  <si>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</si>
  <si>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</si>
  <si>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</si>
  <si>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</si>
  <si>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</si>
  <si>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</si>
  <si>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</si>
  <si>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</si>
  <si>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</si>
  <si>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</si>
  <si>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</si>
  <si>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</si>
  <si>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</si>
  <si>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</si>
  <si>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</si>
  <si>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</si>
  <si>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</si>
  <si>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</si>
  <si>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</si>
  <si>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</si>
  <si>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</si>
  <si>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</si>
  <si>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</si>
  <si>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</si>
  <si>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</si>
  <si>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</si>
  <si>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</si>
  <si>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</si>
  <si>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</si>
  <si>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</si>
  <si>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</si>
  <si>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</si>
  <si>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</si>
  <si>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</si>
  <si>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</si>
  <si>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</si>
  <si>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</si>
  <si>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</si>
  <si>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</si>
  <si>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</si>
  <si>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</si>
  <si>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</si>
  <si>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</si>
  <si>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</si>
  <si>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</si>
  <si>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</si>
  <si>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</si>
  <si>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</si>
  <si>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</si>
  <si>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</si>
  <si>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</si>
  <si>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</si>
  <si>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</si>
  <si>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</si>
  <si>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</si>
  <si>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</si>
  <si>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</si>
  <si>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</si>
  <si>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</si>
  <si>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</si>
  <si>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</si>
  <si>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</si>
  <si>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</si>
  <si>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</si>
  <si>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</si>
  <si>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</si>
  <si>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</si>
  <si>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</si>
  <si>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</si>
  <si>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</si>
  <si>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</si>
  <si>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</si>
  <si>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</si>
  <si>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</si>
  <si>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</si>
  <si>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</si>
  <si>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</si>
  <si>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</si>
  <si>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</si>
  <si>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</si>
  <si>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</si>
  <si>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</si>
  <si>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</si>
  <si>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</si>
  <si>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</si>
  <si>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</si>
  <si>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</si>
  <si>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</si>
  <si>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</si>
  <si>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</si>
  <si>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</si>
  <si>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</si>
  <si>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</si>
  <si>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</si>
  <si>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</si>
  <si>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</si>
  <si>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</si>
  <si>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</si>
  <si>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</si>
  <si>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</si>
  <si>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</si>
  <si>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</si>
  <si>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</si>
  <si>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</si>
  <si>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</si>
  <si>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</si>
  <si>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</si>
  <si>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</si>
  <si>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</si>
  <si>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</si>
  <si>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</si>
  <si>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</si>
  <si>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</si>
  <si>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</si>
  <si>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</si>
  <si>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</si>
  <si>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</si>
  <si>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</si>
  <si>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</si>
  <si>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</si>
  <si>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</si>
  <si>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</si>
  <si>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</si>
  <si>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</si>
  <si>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</si>
  <si>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</si>
  <si>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</si>
  <si>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</si>
  <si>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</si>
  <si>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</si>
  <si>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</si>
  <si>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</si>
  <si>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</si>
  <si>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</si>
  <si>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</si>
  <si>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</si>
  <si>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</si>
  <si>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</si>
  <si>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</si>
  <si>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</si>
  <si>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</si>
  <si>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</si>
  <si>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</si>
  <si>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</si>
  <si>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</si>
  <si>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</si>
  <si>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</si>
  <si>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</si>
  <si>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</si>
  <si>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</si>
  <si>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</si>
  <si>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</si>
  <si>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</si>
  <si>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</si>
  <si>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</si>
  <si>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</si>
  <si>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</si>
  <si>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</si>
  <si>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</si>
  <si>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</si>
  <si>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</si>
  <si>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</si>
  <si>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</si>
  <si>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</si>
  <si>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</si>
  <si>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</si>
  <si>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</si>
  <si>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</si>
  <si>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</si>
  <si>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</si>
  <si>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</si>
  <si>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</si>
  <si>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</si>
  <si>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</si>
  <si>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</si>
  <si>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</si>
  <si>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</si>
  <si>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</si>
  <si>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</si>
  <si>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</si>
  <si>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</si>
  <si>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</si>
  <si>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</si>
  <si>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</si>
  <si>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</si>
  <si>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</si>
  <si>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</si>
  <si>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</si>
  <si>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</si>
  <si>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</si>
  <si>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</si>
  <si>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</si>
  <si>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</si>
  <si>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</si>
  <si>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</si>
  <si>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</si>
  <si>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</si>
  <si>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</si>
  <si>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</si>
  <si>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</si>
  <si>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</si>
  <si>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</si>
  <si>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</si>
  <si>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</si>
  <si>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</si>
  <si>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</si>
  <si>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</si>
  <si>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</si>
  <si>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</si>
  <si>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</si>
  <si>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</si>
  <si>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</si>
  <si>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</si>
  <si>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</si>
  <si>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</si>
  <si>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</si>
  <si>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</si>
  <si>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</si>
  <si>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</si>
  <si>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</si>
  <si>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</si>
  <si>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</si>
  <si>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</si>
  <si>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</si>
  <si>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</si>
  <si>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</si>
  <si>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</si>
  <si>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</si>
  <si>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</si>
  <si>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</si>
  <si>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</si>
  <si>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</si>
  <si>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</si>
  <si>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</si>
  <si>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</si>
  <si>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</si>
  <si>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</si>
  <si>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</si>
  <si>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</si>
  <si>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</si>
  <si>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</si>
  <si>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</si>
  <si>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</si>
  <si>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</si>
  <si>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</si>
  <si>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</si>
  <si>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</si>
  <si>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</si>
  <si>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</si>
  <si>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</si>
  <si>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</si>
  <si>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</si>
  <si>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</si>
  <si>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</si>
  <si>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</si>
  <si>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</si>
  <si>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</si>
  <si>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</si>
  <si>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</si>
  <si>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</si>
  <si>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</si>
  <si>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</si>
  <si>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</si>
  <si>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</si>
  <si>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</si>
  <si>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</si>
  <si>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</si>
  <si>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</si>
  <si>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</si>
  <si>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</si>
  <si>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</si>
  <si>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</si>
  <si>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</si>
  <si>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</si>
  <si>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</si>
  <si>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</si>
  <si>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</si>
  <si>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</si>
  <si>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</si>
  <si>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</si>
  <si>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</si>
  <si>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</si>
  <si>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</si>
  <si>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</si>
  <si>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</si>
  <si>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</si>
  <si>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</si>
  <si>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</si>
  <si>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</si>
  <si>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</si>
  <si>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</si>
  <si>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</si>
  <si>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</si>
  <si>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</si>
  <si>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</si>
  <si>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</si>
  <si>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</si>
  <si>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</si>
  <si>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</si>
  <si>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</si>
  <si>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</si>
  <si>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</si>
  <si>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</si>
  <si>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</si>
  <si>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</si>
  <si>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</si>
  <si>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</si>
  <si>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</si>
  <si>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</si>
  <si>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</si>
  <si>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</si>
  <si>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</si>
  <si>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</si>
  <si>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</si>
  <si>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</si>
  <si>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</si>
  <si>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</si>
  <si>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</si>
  <si>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</si>
  <si>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</si>
  <si>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</si>
  <si>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</si>
  <si>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</si>
  <si>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</si>
  <si>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</si>
  <si>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</si>
  <si>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</si>
  <si>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</si>
  <si>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</si>
  <si>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</si>
  <si>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</si>
  <si>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</si>
  <si>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</si>
  <si>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</si>
  <si>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</si>
  <si>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</si>
  <si>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</si>
  <si>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</si>
  <si>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</si>
  <si>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</si>
  <si>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</si>
  <si>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</si>
  <si>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</si>
  <si>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</si>
  <si>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</si>
  <si>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</si>
  <si>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</si>
  <si>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</si>
  <si>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</si>
  <si>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</si>
  <si>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</si>
  <si>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</si>
  <si>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</si>
  <si>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</si>
  <si>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</si>
  <si>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</si>
  <si>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</si>
  <si>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</si>
  <si>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</si>
  <si>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</si>
  <si>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</si>
  <si>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</si>
  <si>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</si>
  <si>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</si>
  <si>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</si>
  <si>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</si>
  <si>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</si>
  <si>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</si>
  <si>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</si>
  <si>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</si>
  <si>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</si>
  <si>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</si>
  <si>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</si>
  <si>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</si>
  <si>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</si>
  <si>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</si>
  <si>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</si>
  <si>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</si>
  <si>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</si>
  <si>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</si>
  <si>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</si>
  <si>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</si>
  <si>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</si>
  <si>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</si>
  <si>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</si>
  <si>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</si>
  <si>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</si>
  <si>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</si>
  <si>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</si>
  <si>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</si>
  <si>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</si>
  <si>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</si>
  <si>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</si>
  <si>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</si>
  <si>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</si>
  <si>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</si>
  <si>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</si>
  <si>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</si>
  <si>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</si>
  <si>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</si>
  <si>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</si>
  <si>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</si>
  <si>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</si>
  <si>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</si>
  <si>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</si>
  <si>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</si>
  <si>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</si>
  <si>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</si>
  <si>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</si>
  <si>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</si>
  <si>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</si>
  <si>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</si>
  <si>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</si>
  <si>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</si>
  <si>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</si>
  <si>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</si>
  <si>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</si>
  <si>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</si>
  <si>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</si>
  <si>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</si>
  <si>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</si>
  <si>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</si>
  <si>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</si>
  <si>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</si>
  <si>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</si>
  <si>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</si>
  <si>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</si>
  <si>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</si>
  <si>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</si>
  <si>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</si>
  <si>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</si>
  <si>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</si>
  <si>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</si>
  <si>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</si>
  <si>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</si>
  <si>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</si>
  <si>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</si>
  <si>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</si>
  <si>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</si>
  <si>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</si>
  <si>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</si>
  <si>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</si>
  <si>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</si>
  <si>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</si>
  <si>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</si>
  <si>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</si>
  <si>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</si>
  <si>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</si>
  <si>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</si>
  <si>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</si>
  <si>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</si>
  <si>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</si>
  <si>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</si>
  <si>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</si>
  <si>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</si>
  <si>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</si>
  <si>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</si>
  <si>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</si>
  <si>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</si>
  <si>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</si>
  <si>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</si>
  <si>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</si>
  <si>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</si>
  <si>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</si>
  <si>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</si>
  <si>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</si>
  <si>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</si>
  <si>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</si>
  <si>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</si>
  <si>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</si>
  <si>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</si>
  <si>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</si>
  <si>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</si>
  <si>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</si>
  <si>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</si>
  <si>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</si>
  <si>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</si>
  <si>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</si>
  <si>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</si>
  <si>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</si>
  <si>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</si>
  <si>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</si>
  <si>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</si>
  <si>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</si>
  <si>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</si>
  <si>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</si>
  <si>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</si>
  <si>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</si>
  <si>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</si>
  <si>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</si>
  <si>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</si>
  <si>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</si>
  <si>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</si>
  <si>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</si>
  <si>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</si>
  <si>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</si>
  <si>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</si>
  <si>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</si>
  <si>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</si>
  <si>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</si>
  <si>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</si>
  <si>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</si>
  <si>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</si>
  <si>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</si>
  <si>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</si>
  <si>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</si>
  <si>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</si>
  <si>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</si>
  <si>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</si>
  <si>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</si>
  <si>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</si>
  <si>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</si>
  <si>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</si>
  <si>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</si>
  <si>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</si>
  <si>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</si>
  <si>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</si>
  <si>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</si>
  <si>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</si>
  <si>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</si>
  <si>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</si>
  <si>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</si>
  <si>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</si>
  <si>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</si>
  <si>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</si>
  <si>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</si>
  <si>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</si>
  <si>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</si>
  <si>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</si>
  <si>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</si>
  <si>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</si>
  <si>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</si>
  <si>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</si>
  <si>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</si>
  <si>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</si>
  <si>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</si>
  <si>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</si>
  <si>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</si>
  <si>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</si>
  <si>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</si>
  <si>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</si>
  <si>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</si>
  <si>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</si>
  <si>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</si>
  <si>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</si>
  <si>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</si>
  <si>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</si>
  <si>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</si>
  <si>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</si>
  <si>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</si>
  <si>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</si>
  <si>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</si>
  <si>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</si>
  <si>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</si>
  <si>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</si>
  <si>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</si>
  <si>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</si>
  <si>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</si>
  <si>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</si>
  <si>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</si>
  <si>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</si>
  <si>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</si>
  <si>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</si>
  <si>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</si>
  <si>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</si>
  <si>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</si>
  <si>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</si>
  <si>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</si>
  <si>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</si>
  <si>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</si>
  <si>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</si>
  <si>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</si>
  <si>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</si>
  <si>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</si>
  <si>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</si>
  <si>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</si>
  <si>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</si>
  <si>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</si>
  <si>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</si>
  <si>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</si>
  <si>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</si>
  <si>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</si>
  <si>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</si>
  <si>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</si>
  <si>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</si>
  <si>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</si>
  <si>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</si>
  <si>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</si>
  <si>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</si>
  <si>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</si>
  <si>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</si>
  <si>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</si>
  <si>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</si>
  <si>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</si>
  <si>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</si>
  <si>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</si>
  <si>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</si>
  <si>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</si>
  <si>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</si>
  <si>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</si>
  <si>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</si>
  <si>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</si>
  <si>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</si>
  <si>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</si>
  <si>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</si>
  <si>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</si>
  <si>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</si>
  <si>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</si>
  <si>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</si>
  <si>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</si>
  <si>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</si>
  <si>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</si>
  <si>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</si>
  <si>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</si>
  <si>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</si>
  <si>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</si>
  <si>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</si>
  <si>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</si>
  <si>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</si>
  <si>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</si>
  <si>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</si>
  <si>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</si>
  <si>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</si>
  <si>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</si>
  <si>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</si>
  <si>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</si>
  <si>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</si>
  <si>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</si>
  <si>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</si>
  <si>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</si>
  <si>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</si>
  <si>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</si>
  <si>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</si>
  <si>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</si>
  <si>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</si>
  <si>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</si>
  <si>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</si>
  <si>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</si>
  <si>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</si>
  <si>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</si>
  <si>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</si>
  <si>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</si>
  <si>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</si>
  <si>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</si>
  <si>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</si>
  <si>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</si>
  <si>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</si>
  <si>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</si>
  <si>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</si>
  <si>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</si>
  <si>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</si>
  <si>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</si>
  <si>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</si>
  <si>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</si>
  <si>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</si>
  <si>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</si>
  <si>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</si>
  <si>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</si>
  <si>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</si>
  <si>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</si>
  <si>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</si>
  <si>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</si>
  <si>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</si>
  <si>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</si>
  <si>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</si>
  <si>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</si>
  <si>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</si>
  <si>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</si>
  <si>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</si>
  <si>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</si>
  <si>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</si>
  <si>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</si>
  <si>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</si>
  <si>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</si>
  <si>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</si>
  <si>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</si>
  <si>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</si>
  <si>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</si>
  <si>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</si>
  <si>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</si>
  <si>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</si>
  <si>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</si>
  <si>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</si>
  <si>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</si>
  <si>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</si>
  <si>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</si>
  <si>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</si>
  <si>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</si>
  <si>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</si>
  <si>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</si>
  <si>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</si>
  <si>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</si>
  <si>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</si>
  <si>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</si>
  <si>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</si>
  <si>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</si>
  <si>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</si>
  <si>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</si>
  <si>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</si>
  <si>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</si>
  <si>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</si>
  <si>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</si>
  <si>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</si>
  <si>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</si>
  <si>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</si>
  <si>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</si>
  <si>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</si>
  <si>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</si>
  <si>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</si>
  <si>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</si>
  <si>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</si>
  <si>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</si>
  <si>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</si>
  <si>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</si>
  <si>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</si>
  <si>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</si>
  <si>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</si>
  <si>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</si>
  <si>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</si>
  <si>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</si>
  <si>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</si>
  <si>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</si>
  <si>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</si>
  <si>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</si>
  <si>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</si>
  <si>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</si>
  <si>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</si>
  <si>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</si>
  <si>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</si>
  <si>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</si>
  <si>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</si>
  <si>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</si>
  <si>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</si>
  <si>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</si>
  <si>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</si>
  <si>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</si>
  <si>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</si>
  <si>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</si>
  <si>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</si>
  <si>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</si>
  <si>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</si>
  <si>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</si>
  <si>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</si>
  <si>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</si>
  <si>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</si>
  <si>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</si>
  <si>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</si>
  <si>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</si>
  <si>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</si>
  <si>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</si>
  <si>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</si>
  <si>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</si>
  <si>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</si>
  <si>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</si>
  <si>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</si>
  <si>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</si>
  <si>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</si>
  <si>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</si>
  <si>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</si>
  <si>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</si>
  <si>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</si>
  <si>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</si>
  <si>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</si>
  <si>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</si>
  <si>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</si>
  <si>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</si>
  <si>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</si>
  <si>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</si>
  <si>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</si>
  <si>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</si>
  <si>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</si>
  <si>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</si>
  <si>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</si>
  <si>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</si>
  <si>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</si>
  <si>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</si>
  <si>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</si>
  <si>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</si>
  <si>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</si>
  <si>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</si>
  <si>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</si>
  <si>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</si>
  <si>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</si>
  <si>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</si>
  <si>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</si>
  <si>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</si>
  <si>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</si>
  <si>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</si>
  <si>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</si>
  <si>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</si>
  <si>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</si>
  <si>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</si>
  <si>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</si>
  <si>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</si>
  <si>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</si>
  <si>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</si>
  <si>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</si>
  <si>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</si>
  <si>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</si>
  <si>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</si>
  <si>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</si>
  <si>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</si>
  <si>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</si>
  <si>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</si>
  <si>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</si>
  <si>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</si>
  <si>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</si>
  <si>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</si>
  <si>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</si>
  <si>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</si>
  <si>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</si>
  <si>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</si>
  <si>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</si>
  <si>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</si>
  <si>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</si>
  <si>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</si>
  <si>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</si>
  <si>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</si>
  <si>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</si>
  <si>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</si>
  <si>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</si>
  <si>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</si>
  <si>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</si>
  <si>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</si>
  <si>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</si>
  <si>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</si>
  <si>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</si>
  <si>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</si>
  <si>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</si>
  <si>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</si>
  <si>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</si>
  <si>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</si>
  <si>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</si>
  <si>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</si>
  <si>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</si>
  <si>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</si>
  <si>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</si>
  <si>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</si>
  <si>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</si>
  <si>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</si>
  <si>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</si>
  <si>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</si>
  <si>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</si>
  <si>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</si>
  <si>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</si>
  <si>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</si>
  <si>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</si>
  <si>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</si>
  <si>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</si>
  <si>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</si>
  <si>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</si>
  <si>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</si>
  <si>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</si>
  <si>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</si>
  <si>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</si>
  <si>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</si>
  <si>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</si>
  <si>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</si>
  <si>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</si>
  <si>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</si>
  <si>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</si>
  <si>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</si>
  <si>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</si>
  <si>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</si>
  <si>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</si>
  <si>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</si>
  <si>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</si>
  <si>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</si>
  <si>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</si>
  <si>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</si>
  <si>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</si>
  <si>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</si>
  <si>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</si>
  <si>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</si>
  <si>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</si>
  <si>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</si>
  <si>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</si>
  <si>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</si>
  <si>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</si>
  <si>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</si>
  <si>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</si>
  <si>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</si>
  <si>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</si>
  <si>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</si>
  <si>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</si>
  <si>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</si>
  <si>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</si>
  <si>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</si>
  <si>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</si>
  <si>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</si>
  <si>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</si>
  <si>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</si>
  <si>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</si>
  <si>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</si>
  <si>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</si>
  <si>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</si>
  <si>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</si>
  <si>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</si>
  <si>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</si>
  <si>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</si>
  <si>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</si>
  <si>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</si>
  <si>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</si>
  <si>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</si>
  <si>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</si>
  <si>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</si>
  <si>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</si>
  <si>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</si>
  <si>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</si>
  <si>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</si>
  <si>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</si>
  <si>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</si>
  <si>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</si>
  <si>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</si>
  <si>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</si>
  <si>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</si>
  <si>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</si>
  <si>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</si>
  <si>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</si>
  <si>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</si>
  <si>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</si>
  <si>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</si>
  <si>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</si>
  <si>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</si>
  <si>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</si>
  <si>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</si>
  <si>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</si>
  <si>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</si>
  <si>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</si>
  <si>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</si>
  <si>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</si>
  <si>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</si>
  <si>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</si>
  <si>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</si>
  <si>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</si>
  <si>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</si>
  <si>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</si>
  <si>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</si>
  <si>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</si>
  <si>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</si>
  <si>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</si>
  <si>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</si>
  <si>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</si>
  <si>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</si>
  <si>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</si>
  <si>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</si>
  <si>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</si>
  <si>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</si>
  <si>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</si>
  <si>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</si>
  <si>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</si>
  <si>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</si>
  <si>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</si>
  <si>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</si>
  <si>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</si>
  <si>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</si>
  <si>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</si>
  <si>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</si>
  <si>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</si>
  <si>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</si>
  <si>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</si>
  <si>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</si>
  <si>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</si>
  <si>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</si>
  <si>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</si>
  <si>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</si>
  <si>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</si>
  <si>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</si>
  <si>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</si>
  <si>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</si>
  <si>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</si>
  <si>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</si>
  <si>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</si>
  <si>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</si>
  <si>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</si>
  <si>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</si>
  <si>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</si>
  <si>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</si>
  <si>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</si>
  <si>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</si>
  <si>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</si>
  <si>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</si>
  <si>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</si>
  <si>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</si>
  <si>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</si>
  <si>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</si>
  <si>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</si>
  <si>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</si>
  <si>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</si>
  <si>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</si>
  <si>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</si>
  <si>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</si>
  <si>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</si>
  <si>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</si>
  <si>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</si>
  <si>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</si>
  <si>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</si>
  <si>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</si>
  <si>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</si>
  <si>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</si>
  <si>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</si>
  <si>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</si>
  <si>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</si>
  <si>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</si>
  <si>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</si>
  <si>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</si>
  <si>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</si>
  <si>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</si>
  <si>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</si>
  <si>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</si>
  <si>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</si>
  <si>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</si>
  <si>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</si>
  <si>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</si>
  <si>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</si>
  <si>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</si>
  <si>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</si>
  <si>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</si>
  <si>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</si>
  <si>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</si>
  <si>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</si>
  <si>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</si>
  <si>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</si>
  <si>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</si>
  <si>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</si>
  <si>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</si>
  <si>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</si>
  <si>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</si>
  <si>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</si>
  <si>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</si>
  <si>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</si>
  <si>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</si>
  <si>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</si>
  <si>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</si>
  <si>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</si>
  <si>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</si>
  <si>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</si>
  <si>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</si>
  <si>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</si>
  <si>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</si>
  <si>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</si>
  <si>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</si>
  <si>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</si>
  <si>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</si>
  <si>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</si>
  <si>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</si>
  <si>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</si>
  <si>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</si>
  <si>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</si>
  <si>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</si>
  <si>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</si>
  <si>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</si>
  <si>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</si>
  <si>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</si>
  <si>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</si>
  <si>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</si>
  <si>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</si>
  <si>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</si>
  <si>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</si>
  <si>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</si>
  <si>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</si>
  <si>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</si>
  <si>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</si>
  <si>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</si>
  <si>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</si>
  <si>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</si>
  <si>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</si>
  <si>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</si>
  <si>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</si>
  <si>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</si>
  <si>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</si>
  <si>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</si>
  <si>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</si>
  <si>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</si>
  <si>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</si>
  <si>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</si>
  <si>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</si>
  <si>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</si>
  <si>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</si>
  <si>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</si>
  <si>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</si>
  <si>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</si>
  <si>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</si>
  <si>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</si>
  <si>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</si>
  <si>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</si>
  <si>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</si>
  <si>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</si>
  <si>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</si>
  <si>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</si>
  <si>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</si>
  <si>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</si>
  <si>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</si>
  <si>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</si>
  <si>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</si>
  <si>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</si>
  <si>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</si>
  <si>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</si>
  <si>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</si>
  <si>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</si>
  <si>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</si>
  <si>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</si>
  <si>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</si>
  <si>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</si>
  <si>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</si>
  <si>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</si>
  <si>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</si>
  <si>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</si>
  <si>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</si>
  <si>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</si>
  <si>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</si>
  <si>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</si>
  <si>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</si>
  <si>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</si>
  <si>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</si>
  <si>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</si>
  <si>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</si>
  <si>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</si>
  <si>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</si>
  <si>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</si>
  <si>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</si>
  <si>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</si>
  <si>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</si>
  <si>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</si>
  <si>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</si>
  <si>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</si>
  <si>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</si>
  <si>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</si>
  <si>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</si>
  <si>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</si>
  <si>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</si>
  <si>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</si>
  <si>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</si>
  <si>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</si>
  <si>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</si>
  <si>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</si>
  <si>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</si>
  <si>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</si>
  <si>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</si>
  <si>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</si>
  <si>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</si>
  <si>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</si>
  <si>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</si>
  <si>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</si>
  <si>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</si>
  <si>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</si>
  <si>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</si>
  <si>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</si>
  <si>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</si>
  <si>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</si>
  <si>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</si>
  <si>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</si>
  <si>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</si>
  <si>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</si>
  <si>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</si>
  <si>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</si>
  <si>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</si>
  <si>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</si>
  <si>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</si>
  <si>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</si>
  <si>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</si>
  <si>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</si>
  <si>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</si>
  <si>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</si>
  <si>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</si>
  <si>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</si>
  <si>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</si>
  <si>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</si>
  <si>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</si>
  <si>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</si>
  <si>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</si>
  <si>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</si>
  <si>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</si>
  <si>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</si>
  <si>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</si>
  <si>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</si>
  <si>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</si>
  <si>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</si>
  <si>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</si>
  <si>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</si>
  <si>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</si>
  <si>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</si>
  <si>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</si>
  <si>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</si>
  <si>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</si>
  <si>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</si>
  <si>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</si>
  <si>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</si>
  <si>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</si>
  <si>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</si>
  <si>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</si>
  <si>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</si>
  <si>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</si>
  <si>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</si>
  <si>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</si>
  <si>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</si>
  <si>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</si>
  <si>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</si>
  <si>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</si>
  <si>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</si>
  <si>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</si>
  <si>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</si>
  <si>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</si>
  <si>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</si>
  <si>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</si>
  <si>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</si>
  <si>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</si>
  <si>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</si>
  <si>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</si>
  <si>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</si>
  <si>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</si>
  <si>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</si>
  <si>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</si>
  <si>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</si>
  <si>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</si>
  <si>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</si>
  <si>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</si>
  <si>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</si>
  <si>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</si>
  <si>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</si>
  <si>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</si>
  <si>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</si>
  <si>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</si>
  <si>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</si>
  <si>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</si>
  <si>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</si>
  <si>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</si>
  <si>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</si>
  <si>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</si>
  <si>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</si>
  <si>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</si>
  <si>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</si>
  <si>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</si>
  <si>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</si>
  <si>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</si>
  <si>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</si>
  <si>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</si>
  <si>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</si>
  <si>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</si>
  <si>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</si>
  <si>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</si>
  <si>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</si>
  <si>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</si>
  <si>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</si>
  <si>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</si>
  <si>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</si>
  <si>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</si>
  <si>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</si>
  <si>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</si>
  <si>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</si>
  <si>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</si>
  <si>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</si>
  <si>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</si>
  <si>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</si>
  <si>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</si>
  <si>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</si>
  <si>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</si>
  <si>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</si>
  <si>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</si>
  <si>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</si>
  <si>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</si>
  <si>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</si>
  <si>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</si>
  <si>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</si>
  <si>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</si>
  <si>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</si>
  <si>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</si>
  <si>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</si>
  <si>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</si>
  <si>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</si>
  <si>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</si>
  <si>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</si>
  <si>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</si>
  <si>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</si>
  <si>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</si>
  <si>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</si>
  <si>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</si>
  <si>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</si>
  <si>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</si>
  <si>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</si>
  <si>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</si>
  <si>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</si>
  <si>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</si>
  <si>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</si>
  <si>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</si>
  <si>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</si>
  <si>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</si>
  <si>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</si>
  <si>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</si>
  <si>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</si>
  <si>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</si>
  <si>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</si>
  <si>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</si>
  <si>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</si>
  <si>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</si>
  <si>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</si>
  <si>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</si>
  <si>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</si>
  <si>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</si>
  <si>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</si>
  <si>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</si>
  <si>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</si>
  <si>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</si>
  <si>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</si>
  <si>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</si>
  <si>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</si>
  <si>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</si>
  <si>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</si>
  <si>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</si>
  <si>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</si>
  <si>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</si>
  <si>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</si>
  <si>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</si>
  <si>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</si>
  <si>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</si>
  <si>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</si>
  <si>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</si>
  <si>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</si>
  <si>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</si>
  <si>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</si>
  <si>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</si>
  <si>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</si>
  <si>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</si>
  <si>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</si>
  <si>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</si>
  <si>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</si>
  <si>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</si>
  <si>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</si>
  <si>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</si>
  <si>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</si>
  <si>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</si>
  <si>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</si>
  <si>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</si>
  <si>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</si>
  <si>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</si>
  <si>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</si>
  <si>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</si>
  <si>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</si>
  <si>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</si>
  <si>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</si>
  <si>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</si>
  <si>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</si>
  <si>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</si>
  <si>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</si>
  <si>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</si>
  <si>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</si>
  <si>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</si>
  <si>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</si>
  <si>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</si>
  <si>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</si>
  <si>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</si>
  <si>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</si>
  <si>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</si>
  <si>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</si>
  <si>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</si>
  <si>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</si>
  <si>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</si>
  <si>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</si>
  <si>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</si>
  <si>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</si>
  <si>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</si>
  <si>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</si>
  <si>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</si>
  <si>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</si>
  <si>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</si>
  <si>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</si>
  <si>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</si>
  <si>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</si>
  <si>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</si>
  <si>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</si>
  <si>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</si>
  <si>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</si>
  <si>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</si>
  <si>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</si>
  <si>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</si>
  <si>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</si>
  <si>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</si>
  <si>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</si>
  <si>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</si>
  <si>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</si>
  <si>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</si>
  <si>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</si>
  <si>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</si>
  <si>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</si>
  <si>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</si>
  <si>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</si>
  <si>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</si>
  <si>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</si>
  <si>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</si>
  <si>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</si>
  <si>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</si>
  <si>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</si>
  <si>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</si>
  <si>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</si>
  <si>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</si>
  <si>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</si>
  <si>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</si>
  <si>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</si>
  <si>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</si>
  <si>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</si>
  <si>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</si>
  <si>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</si>
  <si>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</si>
  <si>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</si>
  <si>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</si>
  <si>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</si>
  <si>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</si>
  <si>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</si>
  <si>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</si>
  <si>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</si>
  <si>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</si>
  <si>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</si>
  <si>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</si>
  <si>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</si>
  <si>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</si>
  <si>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</si>
  <si>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</si>
  <si>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</si>
  <si>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</si>
  <si>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</si>
  <si>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</si>
  <si>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</si>
  <si>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</si>
  <si>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</si>
  <si>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</si>
  <si>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</si>
  <si>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</si>
  <si>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</si>
  <si>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</si>
  <si>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</si>
  <si>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</si>
  <si>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</si>
  <si>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</si>
  <si>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</si>
  <si>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</si>
  <si>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</si>
  <si>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</si>
  <si>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</si>
  <si>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</si>
  <si>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</si>
  <si>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</si>
  <si>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</si>
  <si>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</si>
  <si>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</si>
  <si>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</si>
  <si>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</si>
  <si>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</si>
  <si>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</si>
  <si>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</si>
  <si>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</si>
  <si>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</si>
  <si>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</si>
  <si>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</si>
  <si>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</si>
  <si>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</si>
  <si>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</si>
  <si>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</si>
  <si>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</si>
  <si>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</si>
  <si>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</si>
  <si>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</si>
  <si>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</si>
  <si>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</si>
  <si>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</si>
  <si>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</si>
  <si>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</si>
  <si>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</si>
  <si>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</si>
  <si>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</si>
  <si>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</si>
  <si>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</si>
  <si>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</si>
  <si>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</si>
  <si>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</si>
  <si>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</si>
  <si>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</si>
  <si>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</si>
  <si>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</si>
  <si>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</si>
  <si>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</si>
  <si>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</si>
  <si>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</si>
  <si>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</si>
  <si>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</si>
  <si>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</si>
  <si>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</si>
  <si>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</si>
  <si>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</si>
  <si>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</si>
  <si>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</si>
  <si>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</si>
  <si>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</si>
  <si>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</si>
  <si>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</si>
  <si>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</si>
  <si>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</si>
  <si>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</si>
  <si>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</si>
  <si>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</si>
  <si>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</si>
  <si>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</si>
  <si>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</si>
  <si>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</si>
  <si>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</si>
  <si>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</si>
  <si>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</si>
  <si>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</si>
  <si>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</si>
  <si>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</si>
  <si>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</si>
  <si>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</si>
  <si>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</si>
  <si>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</si>
  <si>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</si>
  <si>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</si>
  <si>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</si>
  <si>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</si>
  <si>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</si>
  <si>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</si>
  <si>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</si>
  <si>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</si>
  <si>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</si>
  <si>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</si>
  <si>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</si>
  <si>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</si>
  <si>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</si>
  <si>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</si>
  <si>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</si>
  <si>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</si>
  <si>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</si>
  <si>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</si>
  <si>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</si>
  <si>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</si>
  <si>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</si>
  <si>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</si>
  <si>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</si>
  <si>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</si>
  <si>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</si>
  <si>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</si>
  <si>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</si>
  <si>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</si>
  <si>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</si>
  <si>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</si>
  <si>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</si>
  <si>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</si>
  <si>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</si>
  <si>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</si>
  <si>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</si>
  <si>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</si>
  <si>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</si>
  <si>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</si>
  <si>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</si>
  <si>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</si>
  <si>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</si>
  <si>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</si>
  <si>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</si>
  <si>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</si>
  <si>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</si>
  <si>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</si>
  <si>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</si>
  <si>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</si>
  <si>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</si>
  <si>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</si>
  <si>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</si>
  <si>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</si>
  <si>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</si>
  <si>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</si>
  <si>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</si>
  <si>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</si>
  <si>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</si>
  <si>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</si>
  <si>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</si>
  <si>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</si>
  <si>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</si>
  <si>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</si>
  <si>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</si>
  <si>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</si>
  <si>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</si>
  <si>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</si>
  <si>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</si>
  <si>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</si>
  <si>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</si>
  <si>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</si>
  <si>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</si>
  <si>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</si>
  <si>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</si>
  <si>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</si>
  <si>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</si>
  <si>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</si>
  <si>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</si>
  <si>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</si>
  <si>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</si>
  <si>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</si>
  <si>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</si>
  <si>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</si>
  <si>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</si>
  <si>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</si>
  <si>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</si>
  <si>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</si>
  <si>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</si>
  <si>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</si>
  <si>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</si>
  <si>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</si>
  <si>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</si>
  <si>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</si>
  <si>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</si>
  <si>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</si>
  <si>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</si>
  <si>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</si>
  <si>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</si>
  <si>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</si>
  <si>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</si>
  <si>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</si>
  <si>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</si>
  <si>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</si>
  <si>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</si>
  <si>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</si>
  <si>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</si>
  <si>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</si>
  <si>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</si>
  <si>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</si>
  <si>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</si>
  <si>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</si>
  <si>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</si>
  <si>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</si>
  <si>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</si>
  <si>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</si>
  <si>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</si>
  <si>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</si>
  <si>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</si>
  <si>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</si>
  <si>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</si>
  <si>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</si>
  <si>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</si>
  <si>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</si>
  <si>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</si>
  <si>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</si>
  <si>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</si>
  <si>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</si>
  <si>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</si>
  <si>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</si>
  <si>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</si>
  <si>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</si>
  <si>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</si>
  <si>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</si>
  <si>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</si>
  <si>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</si>
  <si>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</si>
  <si>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</si>
  <si>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</si>
  <si>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</si>
  <si>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</si>
  <si>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</si>
  <si>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</si>
  <si>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</si>
  <si>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</si>
  <si>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</si>
  <si>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</si>
  <si>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</si>
  <si>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</si>
  <si>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</si>
  <si>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</si>
  <si>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</si>
  <si>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</si>
  <si>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</si>
  <si>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</si>
  <si>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</si>
  <si>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</si>
  <si>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</si>
  <si>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</si>
  <si>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</si>
  <si>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</si>
  <si>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</si>
  <si>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</si>
  <si>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</si>
  <si>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</si>
  <si>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</si>
  <si>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</si>
  <si>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</si>
  <si>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</si>
  <si>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</si>
  <si>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</si>
  <si>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</si>
  <si>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</si>
  <si>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</si>
  <si>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</si>
  <si>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</si>
  <si>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</si>
  <si>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</si>
  <si>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</si>
  <si>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</si>
  <si>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</si>
  <si>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</si>
  <si>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</si>
  <si>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</si>
  <si>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</si>
  <si>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</si>
  <si>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</si>
  <si>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</si>
  <si>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</si>
  <si>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</si>
  <si>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</si>
  <si>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</si>
  <si>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</si>
  <si>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</si>
  <si>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</si>
  <si>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</si>
  <si>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</si>
  <si>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</si>
  <si>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</si>
  <si>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</si>
  <si>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</si>
  <si>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</si>
  <si>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</si>
  <si>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</si>
  <si>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</si>
  <si>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</si>
  <si>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</si>
  <si>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</si>
  <si>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</si>
  <si>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</si>
  <si>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</si>
  <si>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</si>
  <si>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</si>
  <si>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</si>
  <si>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</si>
  <si>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</si>
  <si>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</si>
  <si>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</si>
  <si>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</si>
  <si>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</si>
  <si>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</si>
  <si>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</si>
  <si>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</si>
  <si>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</si>
  <si>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</si>
  <si>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</si>
  <si>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</si>
  <si>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</si>
  <si>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</si>
  <si>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</si>
  <si>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</si>
  <si>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</si>
  <si>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</si>
  <si>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</si>
  <si>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</si>
  <si>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</si>
  <si>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</si>
  <si>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</si>
  <si>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</si>
  <si>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</si>
  <si>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</si>
  <si>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</si>
  <si>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</si>
  <si>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</si>
  <si>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</si>
  <si>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</si>
  <si>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</si>
  <si>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</si>
  <si>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</si>
  <si>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</si>
  <si>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</si>
  <si>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</si>
  <si>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</si>
  <si>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</si>
  <si>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</si>
  <si>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</si>
  <si>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</si>
  <si>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</si>
  <si>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</si>
  <si>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</si>
  <si>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</si>
  <si>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</si>
  <si>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</si>
  <si>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</si>
  <si>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</si>
  <si>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</si>
  <si>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</si>
  <si>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</si>
  <si>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</si>
  <si>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</si>
  <si>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</si>
  <si>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</si>
  <si>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</si>
  <si>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</si>
  <si>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</si>
  <si>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</si>
  <si>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</si>
  <si>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</si>
  <si>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</si>
  <si>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</si>
  <si>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</si>
  <si>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</si>
  <si>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</si>
  <si>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</si>
  <si>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</si>
  <si>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</si>
  <si>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</si>
  <si>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</si>
  <si>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</si>
  <si>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</si>
  <si>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</si>
  <si>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</si>
  <si>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</si>
  <si>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</si>
  <si>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</si>
  <si>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</si>
  <si>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</si>
  <si>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</si>
  <si>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</si>
  <si>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</si>
  <si>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</si>
  <si>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</si>
  <si>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</si>
  <si>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</si>
  <si>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</si>
  <si>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</si>
  <si>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</si>
  <si>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</si>
  <si>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</si>
  <si>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</si>
  <si>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</si>
  <si>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</si>
  <si>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</si>
  <si>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</si>
  <si>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</si>
  <si>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</si>
  <si>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</si>
  <si>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</si>
  <si>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</si>
  <si>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</si>
  <si>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</si>
  <si>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</si>
  <si>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</si>
  <si>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</si>
  <si>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</si>
  <si>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</si>
  <si>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</si>
  <si>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</si>
  <si>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</si>
  <si>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</si>
  <si>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</si>
  <si>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</si>
  <si>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</si>
  <si>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</si>
  <si>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</si>
  <si>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</si>
  <si>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</si>
  <si>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</si>
  <si>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</si>
  <si>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</si>
  <si>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</si>
  <si>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</si>
  <si>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</si>
  <si>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</si>
  <si>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</si>
  <si>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</si>
  <si>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</si>
  <si>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</si>
  <si>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</si>
  <si>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</si>
  <si>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</si>
  <si>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</si>
  <si>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</si>
  <si>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</si>
  <si>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</si>
  <si>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</si>
  <si>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</si>
  <si>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</si>
  <si>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</si>
  <si>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</si>
  <si>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</si>
  <si>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</si>
  <si>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</si>
  <si>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</si>
  <si>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</si>
  <si>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</si>
  <si>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</si>
  <si>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</si>
  <si>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</si>
  <si>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</si>
  <si>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</si>
  <si>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</si>
  <si>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</si>
  <si>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</si>
  <si>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</si>
  <si>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</si>
  <si>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</si>
  <si>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</si>
  <si>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</si>
  <si>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</si>
  <si>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</si>
  <si>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</si>
  <si>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</si>
  <si>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</si>
  <si>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</si>
  <si>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</si>
  <si>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</si>
  <si>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</si>
  <si>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</si>
  <si>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</si>
  <si>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</si>
  <si>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</si>
  <si>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</si>
  <si>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</si>
  <si>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</si>
  <si>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</si>
  <si>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</si>
  <si>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</si>
  <si>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</si>
  <si>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</si>
  <si>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</si>
  <si>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</si>
  <si>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</si>
  <si>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</si>
  <si>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</si>
  <si>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</si>
  <si>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</si>
  <si>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</si>
  <si>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</si>
  <si>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</si>
  <si>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</si>
  <si>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</si>
  <si>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</si>
  <si>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</si>
  <si>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</si>
  <si>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</si>
  <si>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</si>
  <si>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</si>
  <si>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</si>
  <si>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</si>
  <si>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</si>
  <si>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</si>
  <si>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</si>
  <si>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</si>
  <si>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</si>
  <si>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</si>
  <si>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</si>
  <si>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</si>
  <si>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</si>
  <si>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</si>
  <si>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</si>
  <si>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</si>
  <si>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</si>
  <si>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</si>
  <si>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</si>
  <si>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</si>
  <si>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</si>
  <si>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</si>
  <si>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</si>
  <si>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</si>
  <si>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</si>
  <si>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</si>
  <si>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</si>
  <si>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</si>
  <si>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</si>
  <si>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</si>
  <si>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</si>
  <si>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</si>
  <si>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</si>
  <si>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</si>
  <si>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</si>
  <si>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</si>
  <si>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</si>
  <si>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</si>
  <si>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</si>
  <si>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</si>
  <si>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</si>
  <si>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</si>
  <si>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</si>
  <si>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</si>
  <si>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</si>
  <si>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</si>
  <si>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</si>
  <si>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</si>
  <si>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</si>
  <si>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</si>
  <si>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</si>
  <si>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</si>
  <si>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</si>
  <si>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</si>
  <si>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</si>
  <si>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</si>
  <si>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</si>
  <si>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</si>
  <si>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</si>
  <si>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</si>
  <si>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</si>
  <si>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</si>
  <si>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</si>
  <si>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</si>
  <si>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</si>
  <si>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</si>
  <si>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</si>
  <si>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</si>
  <si>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</si>
  <si>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</si>
  <si>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</si>
  <si>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</si>
  <si>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</si>
  <si>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</si>
  <si>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</si>
  <si>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</si>
  <si>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</si>
  <si>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</si>
  <si>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</si>
  <si>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</si>
  <si>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</si>
  <si>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</si>
  <si>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</si>
  <si>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</si>
  <si>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</si>
  <si>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</si>
  <si>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</si>
  <si>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</si>
  <si>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</si>
  <si>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</si>
  <si>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</si>
  <si>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</si>
  <si>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</si>
  <si>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</si>
  <si>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</si>
  <si>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</si>
  <si>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</si>
  <si>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</si>
  <si>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</si>
  <si>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</si>
  <si>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</si>
  <si>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</si>
  <si>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</si>
  <si>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</si>
  <si>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</si>
  <si>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</si>
  <si>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</si>
  <si>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</si>
  <si>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</si>
  <si>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</si>
  <si>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</si>
  <si>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</si>
  <si>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</si>
  <si>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</si>
  <si>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</si>
  <si>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</si>
  <si>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</si>
  <si>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</si>
  <si>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</si>
  <si>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</si>
  <si>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</si>
  <si>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</si>
  <si>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</si>
  <si>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</si>
  <si>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</si>
  <si>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</si>
  <si>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</si>
  <si>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</si>
  <si>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</si>
  <si>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</si>
  <si>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</si>
  <si>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</si>
  <si>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</si>
  <si>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</si>
  <si>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</si>
  <si>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</si>
  <si>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</si>
  <si>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</si>
  <si>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</si>
  <si>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</si>
  <si>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</si>
  <si>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</si>
  <si>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</si>
  <si>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</si>
  <si>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</si>
  <si>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</si>
  <si>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</si>
  <si>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</si>
  <si>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</si>
  <si>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</si>
  <si>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</si>
  <si>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</si>
  <si>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</si>
  <si>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</si>
  <si>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</si>
  <si>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</si>
  <si>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</si>
  <si>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</si>
  <si>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</si>
  <si>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</si>
  <si>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</si>
  <si>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</si>
  <si>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</si>
  <si>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</si>
  <si>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</si>
  <si>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</si>
  <si>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</si>
  <si>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</si>
  <si>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</si>
  <si>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</si>
  <si>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</si>
  <si>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</si>
  <si>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</si>
  <si>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</si>
  <si>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</si>
  <si>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</si>
  <si>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</si>
  <si>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</si>
  <si>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</si>
  <si>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</si>
  <si>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</si>
  <si>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</si>
  <si>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</si>
  <si>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</si>
  <si>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</si>
  <si>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</si>
  <si>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</si>
  <si>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</si>
  <si>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</si>
  <si>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</si>
  <si>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</si>
  <si>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</si>
  <si>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</si>
  <si>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</si>
  <si>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</si>
  <si>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</si>
  <si>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</si>
  <si>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</si>
  <si>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</si>
  <si>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</si>
  <si>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</si>
  <si>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</si>
  <si>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</si>
  <si>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</si>
  <si>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</si>
  <si>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</si>
  <si>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</si>
  <si>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</si>
  <si>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</si>
  <si>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</si>
  <si>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</si>
  <si>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</si>
  <si>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</si>
  <si>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</si>
  <si>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</si>
  <si>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</si>
  <si>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</si>
  <si>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</si>
  <si>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</si>
  <si>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</si>
  <si>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</si>
  <si>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</si>
  <si>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</si>
  <si>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</si>
  <si>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</si>
  <si>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</si>
  <si>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</si>
  <si>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</si>
  <si>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</si>
  <si>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</si>
  <si>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</si>
  <si>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</si>
  <si>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</si>
  <si>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</si>
  <si>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</si>
  <si>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</si>
  <si>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</si>
  <si>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</si>
  <si>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</si>
  <si>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</si>
  <si>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</si>
  <si>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</si>
  <si>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</si>
  <si>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</si>
  <si>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</si>
  <si>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</si>
  <si>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</si>
  <si>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</si>
  <si>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</si>
  <si>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</si>
  <si>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</si>
  <si>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</si>
  <si>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</si>
  <si>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</si>
  <si>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</si>
  <si>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</si>
  <si>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</si>
  <si>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</si>
  <si>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</si>
  <si>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</si>
  <si>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</si>
  <si>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</si>
  <si>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</si>
  <si>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</si>
  <si>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</si>
  <si>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</si>
  <si>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</si>
  <si>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</si>
  <si>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</si>
  <si>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</si>
  <si>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</si>
  <si>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</si>
  <si>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</si>
  <si>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</si>
  <si>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</si>
  <si>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</si>
  <si>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</si>
  <si>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</si>
  <si>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</si>
  <si>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</si>
  <si>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</si>
  <si>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</si>
  <si>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</si>
  <si>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</si>
  <si>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</si>
  <si>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</si>
  <si>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</si>
  <si>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</si>
  <si>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</si>
  <si>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</si>
  <si>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</si>
  <si>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</si>
  <si>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</si>
  <si>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</si>
  <si>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</si>
  <si>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</si>
  <si>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</si>
  <si>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</si>
  <si>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</si>
  <si>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</si>
  <si>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</si>
  <si>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</si>
  <si>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</si>
  <si>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</si>
  <si>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</si>
  <si>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</si>
  <si>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</si>
  <si>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</si>
  <si>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</si>
  <si>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</si>
  <si>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</si>
  <si>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</si>
  <si>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</si>
  <si>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</si>
  <si>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</si>
  <si>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</si>
  <si>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</si>
  <si>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</si>
  <si>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</si>
  <si>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</si>
  <si>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</si>
  <si>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</si>
  <si>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</si>
  <si>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</si>
  <si>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</si>
  <si>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</si>
  <si>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</si>
  <si>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</si>
  <si>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</si>
  <si>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</si>
  <si>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</si>
  <si>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</si>
  <si>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</si>
  <si>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</si>
  <si>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</si>
  <si>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</si>
  <si>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</si>
  <si>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</si>
  <si>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</si>
  <si>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</si>
  <si>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</si>
  <si>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</si>
  <si>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</si>
  <si>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</si>
  <si>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</si>
  <si>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</si>
  <si>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</si>
  <si>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</si>
  <si>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</si>
  <si>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</si>
  <si>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</si>
  <si>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</si>
  <si>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</si>
  <si>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</si>
  <si>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</si>
  <si>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</si>
  <si>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</si>
  <si>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</si>
  <si>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</si>
  <si>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</si>
  <si>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</si>
  <si>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</si>
  <si>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</si>
  <si>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</si>
  <si>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</si>
  <si>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</si>
  <si>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</si>
  <si>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</si>
  <si>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</si>
  <si>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</si>
  <si>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</si>
  <si>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</si>
  <si>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</si>
  <si>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</si>
  <si>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</si>
  <si>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</si>
  <si>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</si>
  <si>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</si>
  <si>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</si>
  <si>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</si>
  <si>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</si>
  <si>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</si>
  <si>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</si>
  <si>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</si>
  <si>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</si>
  <si>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</si>
  <si>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</si>
  <si>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</si>
  <si>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</si>
  <si>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</si>
  <si>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</si>
  <si>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</si>
  <si>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</si>
  <si>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</si>
  <si>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</si>
  <si>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</si>
  <si>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</si>
  <si>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</si>
  <si>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</si>
  <si>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</si>
  <si>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</si>
  <si>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</si>
  <si>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</si>
  <si>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</si>
  <si>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</si>
  <si>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</si>
  <si>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</si>
  <si>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</si>
  <si>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</si>
  <si>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</si>
  <si>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</si>
  <si>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</si>
  <si>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</si>
  <si>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</si>
  <si>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</si>
  <si>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</si>
  <si>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</si>
  <si>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</si>
  <si>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</si>
  <si>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</si>
  <si>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</si>
  <si>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</si>
  <si>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</si>
  <si>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</si>
  <si>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</si>
  <si>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</si>
  <si>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</si>
  <si>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</si>
  <si>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</si>
  <si>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</si>
  <si>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</si>
  <si>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</si>
  <si>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</si>
  <si>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</si>
  <si>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</si>
  <si>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</si>
  <si>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</si>
  <si>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</si>
  <si>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</si>
  <si>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</si>
  <si>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</si>
  <si>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</si>
  <si>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</si>
  <si>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</si>
  <si>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</si>
  <si>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</si>
  <si>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</si>
  <si>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</si>
  <si>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</si>
  <si>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</si>
  <si>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</si>
  <si>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</si>
  <si>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</si>
  <si>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</si>
  <si>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</si>
  <si>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</si>
  <si>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</si>
  <si>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</si>
  <si>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</si>
  <si>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</si>
  <si>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</si>
  <si>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</si>
  <si>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</si>
  <si>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</si>
  <si>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</si>
  <si>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</si>
  <si>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</si>
  <si>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</si>
  <si>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</si>
  <si>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</si>
  <si>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</si>
  <si>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</si>
  <si>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</si>
  <si>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</si>
  <si>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</si>
  <si>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</si>
  <si>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</si>
  <si>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</si>
  <si>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</si>
  <si>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</si>
  <si>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</si>
  <si>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</si>
  <si>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</si>
  <si>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</si>
  <si>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</si>
  <si>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</si>
  <si>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</si>
  <si>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</si>
  <si>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</si>
  <si>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</si>
  <si>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</si>
  <si>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</si>
  <si>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</si>
  <si>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</si>
  <si>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</si>
  <si>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</si>
  <si>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</si>
  <si>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</si>
  <si>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</si>
  <si>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</si>
  <si>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</si>
  <si>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</si>
  <si>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</si>
  <si>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</si>
  <si>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</si>
  <si>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</si>
  <si>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</si>
  <si>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</si>
  <si>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</si>
  <si>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</si>
  <si>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</si>
  <si>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</si>
  <si>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</si>
  <si>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</si>
  <si>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</si>
  <si>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</si>
  <si>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</si>
  <si>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</si>
  <si>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</si>
  <si>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</si>
  <si>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</si>
  <si>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</si>
  <si>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</si>
  <si>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</si>
  <si>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</si>
  <si>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</si>
  <si>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</si>
  <si>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</si>
  <si>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</si>
  <si>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</si>
  <si>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</si>
  <si>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</si>
  <si>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</si>
  <si>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</si>
  <si>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</si>
  <si>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</si>
  <si>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</si>
  <si>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</si>
  <si>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</si>
  <si>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</si>
  <si>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</si>
  <si>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</si>
  <si>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</si>
  <si>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</si>
  <si>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</si>
  <si>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</si>
  <si>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</si>
  <si>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</si>
  <si>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</si>
  <si>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</si>
  <si>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</si>
  <si>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</si>
  <si>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</si>
  <si>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</si>
  <si>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</si>
  <si>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</si>
  <si>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</si>
  <si>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</si>
  <si>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</si>
  <si>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</si>
  <si>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</si>
  <si>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</si>
  <si>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</si>
  <si>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</si>
  <si>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</si>
  <si>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</si>
  <si>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</si>
  <si>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</si>
  <si>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</si>
  <si>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</si>
  <si>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</si>
  <si>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</si>
  <si>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</si>
  <si>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</si>
  <si>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</si>
  <si>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</si>
  <si>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</si>
  <si>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</si>
  <si>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</si>
  <si>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</si>
  <si>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</si>
  <si>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</si>
  <si>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</si>
  <si>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</si>
  <si>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</si>
  <si>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</si>
  <si>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</si>
  <si>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</si>
  <si>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</si>
  <si>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</si>
  <si>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</si>
  <si>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</si>
  <si>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</si>
  <si>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</si>
  <si>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</si>
  <si>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</si>
  <si>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</si>
  <si>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</si>
  <si>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</si>
  <si>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</si>
  <si>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</si>
  <si>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</si>
  <si>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</si>
  <si>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</si>
  <si>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</si>
  <si>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</si>
  <si>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</si>
  <si>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</si>
  <si>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</si>
  <si>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</si>
  <si>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</si>
  <si>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</si>
  <si>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</si>
  <si>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</si>
  <si>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</si>
  <si>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</si>
  <si>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</si>
  <si>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</si>
  <si>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</si>
  <si>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</si>
  <si>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</si>
  <si>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</si>
  <si>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</si>
  <si>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</si>
  <si>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</si>
  <si>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</si>
  <si>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</si>
  <si>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</si>
  <si>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</si>
  <si>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</si>
  <si>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</si>
  <si>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</si>
  <si>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</si>
  <si>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</si>
  <si>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</si>
  <si>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</si>
  <si>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</si>
  <si>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</si>
  <si>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</si>
  <si>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</si>
  <si>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</si>
  <si>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</si>
  <si>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</si>
  <si>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</si>
  <si>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</si>
  <si>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</si>
  <si>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</si>
  <si>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</si>
  <si>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</si>
  <si>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</si>
  <si>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</si>
  <si>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</si>
  <si>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</si>
  <si>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</si>
  <si>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</si>
  <si>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</si>
  <si>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</si>
  <si>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</si>
  <si>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</si>
  <si>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</si>
  <si>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</si>
  <si>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</si>
  <si>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</si>
  <si>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</si>
  <si>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</si>
  <si>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</si>
  <si>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</si>
  <si>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</si>
  <si>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</si>
  <si>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</si>
  <si>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</si>
  <si>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</si>
  <si>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</si>
  <si>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</si>
  <si>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</si>
  <si>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</si>
  <si>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</si>
  <si>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</si>
  <si>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</si>
  <si>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</si>
  <si>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</si>
  <si>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</si>
  <si>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</si>
  <si>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</si>
  <si>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</si>
  <si>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</si>
  <si>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</si>
  <si>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</si>
  <si>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</si>
  <si>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</si>
  <si>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</si>
  <si>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</si>
  <si>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</si>
  <si>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</si>
  <si>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</si>
  <si>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</si>
  <si>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</si>
  <si>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</si>
  <si>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</si>
  <si>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</si>
  <si>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</si>
  <si>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</si>
  <si>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</si>
  <si>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</si>
  <si>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</si>
  <si>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</si>
  <si>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</si>
  <si>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</si>
  <si>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</si>
  <si>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</si>
  <si>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</si>
  <si>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</si>
  <si>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</si>
  <si>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</si>
  <si>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</si>
  <si>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</si>
  <si>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</si>
  <si>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</si>
  <si>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</si>
  <si>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</si>
  <si>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</si>
  <si>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</si>
  <si>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</si>
  <si>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</si>
  <si>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</si>
  <si>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</si>
  <si>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</si>
  <si>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</si>
  <si>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</si>
  <si>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</si>
  <si>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</si>
  <si>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</si>
  <si>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</si>
  <si>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</si>
  <si>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</si>
  <si>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</si>
  <si>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</si>
  <si>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</si>
  <si>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</si>
  <si>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</si>
  <si>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</si>
  <si>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</si>
  <si>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</si>
  <si>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</si>
  <si>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</si>
  <si>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</si>
  <si>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</si>
  <si>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</si>
  <si>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</si>
  <si>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</si>
  <si>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</si>
  <si>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</si>
  <si>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</si>
  <si>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</si>
  <si>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</si>
  <si>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</si>
  <si>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</si>
  <si>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</si>
  <si>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</si>
  <si>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</si>
  <si>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</si>
  <si>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</si>
  <si>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</si>
  <si>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</si>
  <si>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</si>
  <si>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</si>
  <si>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</si>
  <si>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</si>
  <si>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</si>
  <si>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</si>
  <si>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</si>
  <si>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</si>
  <si>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</si>
  <si>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</si>
  <si>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</si>
  <si>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</si>
  <si>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</si>
  <si>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</si>
  <si>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</si>
  <si>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</si>
  <si>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</si>
  <si>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</si>
  <si>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</si>
  <si>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</si>
  <si>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</si>
  <si>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</si>
  <si>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</si>
  <si>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</si>
  <si>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</si>
  <si>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</si>
  <si>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</si>
  <si>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</si>
  <si>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</si>
  <si>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</si>
  <si>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</si>
  <si>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</si>
  <si>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</si>
  <si>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</si>
  <si>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</si>
  <si>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</si>
  <si>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</si>
  <si>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</si>
  <si>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</si>
  <si>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</si>
  <si>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</si>
  <si>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</si>
  <si>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</si>
  <si>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</si>
  <si>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</si>
  <si>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</si>
  <si>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</si>
  <si>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</si>
  <si>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</si>
  <si>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</si>
  <si>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</si>
  <si>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</si>
  <si>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</si>
  <si>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</si>
  <si>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</si>
  <si>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</si>
  <si>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</si>
  <si>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</si>
  <si>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</si>
  <si>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</si>
  <si>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</si>
  <si>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</si>
  <si>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</si>
  <si>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</si>
  <si>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</si>
  <si>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</si>
  <si>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</si>
  <si>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</si>
  <si>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</si>
  <si>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</si>
  <si>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</si>
  <si>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</si>
  <si>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</si>
  <si>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</si>
  <si>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</si>
  <si>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</si>
  <si>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</si>
  <si>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</si>
  <si>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</si>
  <si>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</si>
  <si>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</si>
  <si>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</si>
  <si>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</si>
  <si>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</si>
  <si>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</si>
  <si>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</si>
  <si>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</si>
  <si>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</si>
  <si>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</si>
  <si>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</si>
  <si>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</si>
  <si>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</si>
  <si>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</si>
  <si>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</si>
  <si>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</si>
  <si>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</si>
  <si>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</si>
  <si>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</si>
  <si>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</si>
  <si>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</si>
  <si>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</si>
  <si>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</si>
  <si>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</si>
  <si>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</si>
  <si>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</si>
  <si>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</si>
  <si>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</si>
  <si>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</si>
  <si>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</si>
  <si>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</si>
  <si>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</si>
  <si>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</si>
  <si>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</si>
  <si>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</si>
  <si>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</si>
  <si>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</si>
  <si>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</si>
  <si>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</si>
  <si>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</si>
  <si>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</si>
  <si>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</si>
  <si>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</si>
  <si>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</si>
  <si>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</si>
  <si>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</si>
  <si>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</si>
  <si>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</si>
  <si>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</si>
  <si>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</si>
  <si>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</si>
  <si>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</si>
  <si>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</si>
  <si>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</si>
  <si>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</si>
  <si>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</si>
  <si>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</si>
  <si>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</si>
  <si>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</si>
  <si>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</si>
  <si>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</si>
  <si>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</si>
  <si>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</si>
  <si>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</si>
  <si>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</si>
  <si>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</si>
  <si>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</si>
  <si>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</si>
  <si>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</si>
  <si>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</si>
  <si>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</si>
  <si>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</si>
  <si>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</si>
  <si>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</si>
  <si>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</si>
  <si>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</si>
  <si>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</si>
  <si>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</si>
  <si>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</si>
  <si>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</si>
  <si>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</si>
  <si>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</si>
  <si>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</si>
  <si>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</si>
  <si>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</si>
  <si>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</si>
  <si>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</si>
  <si>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</si>
  <si>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</si>
  <si>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</si>
  <si>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</si>
  <si>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</si>
  <si>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</si>
  <si>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</si>
  <si>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</si>
  <si>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</si>
  <si>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</si>
  <si>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</si>
  <si>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</si>
  <si>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</si>
  <si>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</si>
  <si>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</si>
  <si>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</si>
  <si>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</si>
  <si>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</si>
  <si>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</si>
  <si>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</si>
  <si>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</si>
  <si>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</si>
  <si>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</si>
  <si>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</si>
  <si>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</si>
  <si>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</si>
  <si>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</si>
  <si>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</si>
  <si>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</si>
  <si>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</si>
  <si>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</si>
  <si>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</si>
  <si>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</si>
  <si>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</si>
  <si>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</si>
  <si>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</si>
  <si>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</si>
  <si>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</si>
  <si>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</si>
  <si>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</si>
  <si>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</si>
  <si>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</si>
  <si>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</si>
  <si>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</si>
  <si>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</si>
  <si>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</si>
  <si>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</si>
  <si>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</si>
  <si>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</si>
  <si>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</si>
  <si>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</si>
  <si>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</si>
  <si>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</si>
  <si>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</si>
  <si>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</si>
  <si>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</si>
  <si>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</si>
  <si>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</si>
  <si>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</si>
  <si>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</si>
  <si>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</si>
  <si>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</si>
  <si>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</si>
  <si>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</si>
  <si>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</si>
  <si>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</si>
  <si>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</si>
  <si>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</si>
  <si>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</si>
  <si>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</si>
  <si>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</si>
  <si>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</si>
  <si>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</si>
  <si>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</si>
  <si>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</si>
  <si>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</si>
  <si>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</si>
  <si>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</si>
  <si>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</si>
  <si>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</si>
  <si>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</si>
  <si>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</si>
  <si>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</si>
  <si>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</si>
  <si>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</si>
  <si>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</si>
  <si>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</si>
  <si>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</si>
  <si>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</si>
  <si>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</si>
  <si>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</si>
  <si>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</si>
  <si>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</si>
  <si>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</si>
  <si>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</si>
  <si>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</si>
  <si>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</si>
  <si>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</si>
  <si>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</si>
  <si>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</si>
  <si>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</si>
  <si>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</si>
  <si>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</si>
  <si>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</si>
  <si>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</si>
  <si>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</si>
  <si>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</si>
  <si>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</si>
  <si>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</si>
  <si>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</si>
  <si>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</si>
  <si>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</si>
  <si>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</si>
  <si>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</si>
  <si>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</si>
  <si>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</si>
  <si>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</si>
  <si>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</si>
  <si>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</si>
  <si>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</si>
  <si>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</si>
  <si>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</si>
  <si>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</si>
  <si>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</si>
  <si>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</si>
  <si>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</si>
  <si>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</si>
  <si>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</si>
  <si>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</si>
  <si>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</si>
  <si>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</si>
  <si>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</si>
  <si>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</si>
  <si>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</si>
  <si>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</si>
  <si>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</si>
  <si>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</si>
  <si>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</si>
  <si>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</si>
  <si>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</si>
  <si>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</si>
  <si>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</si>
  <si>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</si>
  <si>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</si>
  <si>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</si>
  <si>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</si>
  <si>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</si>
  <si>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</si>
  <si>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</si>
  <si>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</si>
  <si>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</si>
  <si>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</si>
  <si>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</si>
  <si>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</si>
  <si>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</si>
  <si>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</si>
  <si>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</si>
  <si>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</si>
  <si>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</si>
  <si>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</si>
  <si>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</si>
  <si>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</si>
  <si>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</si>
  <si>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</si>
  <si>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</si>
  <si>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</si>
  <si>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</si>
  <si>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</si>
  <si>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</si>
  <si>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</si>
  <si>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</si>
  <si>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</si>
  <si>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</si>
  <si>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</si>
  <si>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</si>
  <si>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</si>
  <si>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</si>
  <si>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</si>
  <si>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</si>
  <si>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</si>
  <si>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</si>
  <si>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</si>
  <si>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</si>
  <si>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</si>
  <si>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</si>
  <si>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</si>
  <si>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</si>
  <si>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</si>
  <si>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</si>
  <si>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</si>
  <si>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</si>
  <si>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</si>
  <si>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</si>
  <si>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</si>
  <si>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</si>
  <si>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</si>
  <si>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</si>
  <si>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</si>
  <si>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</si>
  <si>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</si>
  <si>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</si>
  <si>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</si>
  <si>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</si>
  <si>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</si>
  <si>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</si>
  <si>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</si>
  <si>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</si>
  <si>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</si>
  <si>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</si>
  <si>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</si>
  <si>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</si>
  <si>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</si>
  <si>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</si>
  <si>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</si>
  <si>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</si>
  <si>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</si>
  <si>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</si>
  <si>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</si>
  <si>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</si>
  <si>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</si>
  <si>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</si>
  <si>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</si>
  <si>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</si>
  <si>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</si>
  <si>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</si>
  <si>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</si>
  <si>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</si>
  <si>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</si>
  <si>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</si>
  <si>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</si>
  <si>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</si>
  <si>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</si>
  <si>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</si>
  <si>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</si>
  <si>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</si>
  <si>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</si>
  <si>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</si>
  <si>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</si>
  <si>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</si>
  <si>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</si>
  <si>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</si>
  <si>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</si>
  <si>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</si>
  <si>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</si>
  <si>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</si>
  <si>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</si>
  <si>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</si>
  <si>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</si>
  <si>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</si>
  <si>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</si>
  <si>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</si>
  <si>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</si>
  <si>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</si>
  <si>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</si>
  <si>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</si>
  <si>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</si>
  <si>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</si>
  <si>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</si>
  <si>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</si>
  <si>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</si>
  <si>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</si>
  <si>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</si>
  <si>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</si>
  <si>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</si>
  <si>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</si>
  <si>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</si>
  <si>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</si>
  <si>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</si>
  <si>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</si>
  <si>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</si>
  <si>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</si>
  <si>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</si>
  <si>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</si>
  <si>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</si>
  <si>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</si>
  <si>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</si>
  <si>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</si>
  <si>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</si>
  <si>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</si>
  <si>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</si>
  <si>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</si>
  <si>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</si>
  <si>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</si>
  <si>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</si>
  <si>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</si>
  <si>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</si>
  <si>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</si>
  <si>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</si>
  <si>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</si>
  <si>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</si>
  <si>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</si>
  <si>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</si>
  <si>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</si>
  <si>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</si>
  <si>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</si>
  <si>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</si>
  <si>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</si>
  <si>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</si>
  <si>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</si>
  <si>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</si>
  <si>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</si>
  <si>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</si>
  <si>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</si>
  <si>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</si>
  <si>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</si>
  <si>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</si>
  <si>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</si>
  <si>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</si>
  <si>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</si>
  <si>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</si>
  <si>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</si>
  <si>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</si>
  <si>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</si>
  <si>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</si>
  <si>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</si>
  <si>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</si>
  <si>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</si>
  <si>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</si>
  <si>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</si>
  <si>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</si>
  <si>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</si>
  <si>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</si>
  <si>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</si>
  <si>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</si>
  <si>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</si>
  <si>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</si>
  <si>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</si>
  <si>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</si>
  <si>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</si>
  <si>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</si>
  <si>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</si>
  <si>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</si>
  <si>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</si>
  <si>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</si>
  <si>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</si>
  <si>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</si>
  <si>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</si>
  <si>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</si>
  <si>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</si>
  <si>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</si>
  <si>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</si>
  <si>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</si>
  <si>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</si>
  <si>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</si>
  <si>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</si>
  <si>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</si>
  <si>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</si>
  <si>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</si>
  <si>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</si>
  <si>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</si>
  <si>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</si>
  <si>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</si>
  <si>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</si>
  <si>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</si>
  <si>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</si>
  <si>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</si>
  <si>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</si>
  <si>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</si>
  <si>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</si>
  <si>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</si>
  <si>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</si>
  <si>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</si>
  <si>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</si>
  <si>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</si>
  <si>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</si>
  <si>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</si>
  <si>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</si>
  <si>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</si>
  <si>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</si>
  <si>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</si>
  <si>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</si>
  <si>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</si>
  <si>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</si>
  <si>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</si>
  <si>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</si>
  <si>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</si>
  <si>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</si>
  <si>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</si>
  <si>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</si>
  <si>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</si>
  <si>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</si>
  <si>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</si>
  <si>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</si>
  <si>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</si>
  <si>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</si>
  <si>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</si>
  <si>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</si>
  <si>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</si>
  <si>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</si>
  <si>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</si>
  <si>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</si>
  <si>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</si>
  <si>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</si>
  <si>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</si>
  <si>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</si>
  <si>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</si>
  <si>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</si>
  <si>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</si>
  <si>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</si>
  <si>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</si>
  <si>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</si>
  <si>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</si>
  <si>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</si>
  <si>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</si>
  <si>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</si>
  <si>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</si>
  <si>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</si>
  <si>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</si>
  <si>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</si>
  <si>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</si>
  <si>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</si>
  <si>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</si>
  <si>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</si>
  <si>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</si>
  <si>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</si>
  <si>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</si>
  <si>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</si>
  <si>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</si>
  <si>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</si>
  <si>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</si>
  <si>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</si>
  <si>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</si>
  <si>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</si>
  <si>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</si>
  <si>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</si>
  <si>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</si>
  <si>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</si>
  <si>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</si>
  <si>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</si>
  <si>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</si>
  <si>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</si>
  <si>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</si>
  <si>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</si>
  <si>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</si>
  <si>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</si>
  <si>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</si>
  <si>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</si>
  <si>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</si>
  <si>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</si>
  <si>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</si>
  <si>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</si>
  <si>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</si>
  <si>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</si>
  <si>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</si>
  <si>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</si>
  <si>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</si>
  <si>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</si>
  <si>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</si>
  <si>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</si>
  <si>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</si>
  <si>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</si>
  <si>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</si>
  <si>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</si>
  <si>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</si>
  <si>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</si>
  <si>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</si>
  <si>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</si>
  <si>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</si>
  <si>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</si>
  <si>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</si>
  <si>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</si>
  <si>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</si>
  <si>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</si>
  <si>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</si>
  <si>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</si>
  <si>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</si>
  <si>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</si>
  <si>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</si>
  <si>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</si>
  <si>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</si>
  <si>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</si>
  <si>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</si>
  <si>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</si>
  <si>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</si>
  <si>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</si>
  <si>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</si>
  <si>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</si>
  <si>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</si>
  <si>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</si>
  <si>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</si>
  <si>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</si>
  <si>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</si>
  <si>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</si>
  <si>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</si>
  <si>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</si>
  <si>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</si>
  <si>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</si>
  <si>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</si>
  <si>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</si>
  <si>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</si>
  <si>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</si>
  <si>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</si>
  <si>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</si>
  <si>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</si>
  <si>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</si>
  <si>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</si>
  <si>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</si>
  <si>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</si>
  <si>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</si>
  <si>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</si>
  <si>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</si>
  <si>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</si>
  <si>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</si>
  <si>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</si>
  <si>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</si>
  <si>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</si>
  <si>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</si>
  <si>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</si>
  <si>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</si>
  <si>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</si>
  <si>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</si>
  <si>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</si>
  <si>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</si>
  <si>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</si>
  <si>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</si>
  <si>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</si>
  <si>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</si>
  <si>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</si>
  <si>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</si>
  <si>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</si>
  <si>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</si>
  <si>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</si>
  <si>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</si>
  <si>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</si>
  <si>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</si>
  <si>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</si>
  <si>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</si>
  <si>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</si>
  <si>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</si>
  <si>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</si>
  <si>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</si>
  <si>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</si>
  <si>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</si>
  <si>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</si>
  <si>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</si>
  <si>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</si>
  <si>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</si>
  <si>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</si>
  <si>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</si>
  <si>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</si>
  <si>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</si>
  <si>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</si>
  <si>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</si>
  <si>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</si>
  <si>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</si>
  <si>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</si>
  <si>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</si>
  <si>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</si>
  <si>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</si>
  <si>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</si>
  <si>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</si>
  <si>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</si>
  <si>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</si>
  <si>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</si>
  <si>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</si>
  <si>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</si>
  <si>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</si>
  <si>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</si>
  <si>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</si>
  <si>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</si>
  <si>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</si>
  <si>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</si>
  <si>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</si>
  <si>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</si>
  <si>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</si>
  <si>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</si>
  <si>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</si>
  <si>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</si>
  <si>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</si>
  <si>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</si>
  <si>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</si>
  <si>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</si>
  <si>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</si>
  <si>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</si>
  <si>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</si>
  <si>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</si>
  <si>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</si>
  <si>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</si>
  <si>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</si>
  <si>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</si>
  <si>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</si>
  <si>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</si>
  <si>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</si>
  <si>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</si>
  <si>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</si>
  <si>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</si>
  <si>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</si>
  <si>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</si>
  <si>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</si>
  <si>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</si>
  <si>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</si>
  <si>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</si>
  <si>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</si>
  <si>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</si>
  <si>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</si>
  <si>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</si>
  <si>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</si>
  <si>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</si>
  <si>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</si>
  <si>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</si>
  <si>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</si>
  <si>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</si>
  <si>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</si>
  <si>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</si>
  <si>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</si>
  <si>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</si>
  <si>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</si>
  <si>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</si>
  <si>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</si>
  <si>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</si>
  <si>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</si>
  <si>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</si>
  <si>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</si>
  <si>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</si>
  <si>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</si>
  <si>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</si>
  <si>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</si>
  <si>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</si>
  <si>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</si>
  <si>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</si>
  <si>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</si>
  <si>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</si>
  <si>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</si>
  <si>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</si>
  <si>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</si>
  <si>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</si>
  <si>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</si>
  <si>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</si>
  <si>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</si>
  <si>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</si>
  <si>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</si>
  <si>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</si>
  <si>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</si>
  <si>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</si>
  <si>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</si>
  <si>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</si>
  <si>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</si>
  <si>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</si>
  <si>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</si>
  <si>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</si>
  <si>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</si>
  <si>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</si>
  <si>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</si>
  <si>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</si>
  <si>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</si>
  <si>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</si>
  <si>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</si>
  <si>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</si>
  <si>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</si>
  <si>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</si>
  <si>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</si>
  <si>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</si>
  <si>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</si>
  <si>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</si>
  <si>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</si>
  <si>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</si>
  <si>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</si>
  <si>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</si>
  <si>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</si>
  <si>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</si>
  <si>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</si>
  <si>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</si>
  <si>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</si>
  <si>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</si>
  <si>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</si>
  <si>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</si>
  <si>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</si>
  <si>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</si>
  <si>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</si>
  <si>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</si>
  <si>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</si>
  <si>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</si>
  <si>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</si>
  <si>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</si>
  <si>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</si>
  <si>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</si>
  <si>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</si>
  <si>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</si>
  <si>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</si>
  <si>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</si>
  <si>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</si>
  <si>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</si>
  <si>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</si>
  <si>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</si>
  <si>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</si>
  <si>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</si>
  <si>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</si>
  <si>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</si>
  <si>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</si>
  <si>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</si>
  <si>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</si>
  <si>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</si>
  <si>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</si>
  <si>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</si>
  <si>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</si>
  <si>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</si>
  <si>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</si>
  <si>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</si>
  <si>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</si>
  <si>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</si>
  <si>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</si>
  <si>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</si>
  <si>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</si>
  <si>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</si>
  <si>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</si>
  <si>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</si>
  <si>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</si>
  <si>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</si>
  <si>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</si>
  <si>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</si>
  <si>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</si>
  <si>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</si>
  <si>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</si>
  <si>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</si>
  <si>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</si>
  <si>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</si>
  <si>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</si>
  <si>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</si>
  <si>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</si>
  <si>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</si>
  <si>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</si>
  <si>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</si>
  <si>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</si>
  <si>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</si>
  <si>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</si>
  <si>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</si>
  <si>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</si>
  <si>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</si>
  <si>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</si>
  <si>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</si>
  <si>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</si>
  <si>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</si>
  <si>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</si>
  <si>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</si>
  <si>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</si>
  <si>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</si>
  <si>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</si>
  <si>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</si>
  <si>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</si>
  <si>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</si>
  <si>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</si>
  <si>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</si>
  <si>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</si>
  <si>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</si>
  <si>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</si>
  <si>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</si>
  <si>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</si>
  <si>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</si>
  <si>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</si>
  <si>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</si>
  <si>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</si>
  <si>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</si>
  <si>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</si>
  <si>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</si>
  <si>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</si>
  <si>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</si>
  <si>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</si>
  <si>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</si>
  <si>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</si>
  <si>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</si>
  <si>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</si>
  <si>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</si>
  <si>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</si>
  <si>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</si>
  <si>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</si>
  <si>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</si>
  <si>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</si>
  <si>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</si>
  <si>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</si>
  <si>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</si>
  <si>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</si>
  <si>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</si>
  <si>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</si>
  <si>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</si>
  <si>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</si>
  <si>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</si>
  <si>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</si>
  <si>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</si>
  <si>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</si>
  <si>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</si>
  <si>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</si>
  <si>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</si>
  <si>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</si>
  <si>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</si>
  <si>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</si>
  <si>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</si>
  <si>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</si>
  <si>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</si>
  <si>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</si>
  <si>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</si>
  <si>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</si>
  <si>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</si>
  <si>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</si>
  <si>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</si>
  <si>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</si>
  <si>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</si>
  <si>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</si>
  <si>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</si>
  <si>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</si>
  <si>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</si>
  <si>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</si>
  <si>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</si>
  <si>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</si>
  <si>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</si>
  <si>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</si>
  <si>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</si>
  <si>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</si>
  <si>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</si>
  <si>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</si>
  <si>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</si>
  <si>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</si>
  <si>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</si>
  <si>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</si>
  <si>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</si>
  <si>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</si>
  <si>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</si>
  <si>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</si>
  <si>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</si>
  <si>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</si>
  <si>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</si>
  <si>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</si>
  <si>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</si>
  <si>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</si>
  <si>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</si>
  <si>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</si>
  <si>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</si>
  <si>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</si>
  <si>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</si>
  <si>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</si>
  <si>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</si>
  <si>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</si>
  <si>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</si>
  <si>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</si>
  <si>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</si>
  <si>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</si>
  <si>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</si>
  <si>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</si>
  <si>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</si>
  <si>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</si>
  <si>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</si>
  <si>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</si>
  <si>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</si>
  <si>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</si>
  <si>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</si>
  <si>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</si>
  <si>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</si>
  <si>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</si>
  <si>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</si>
  <si>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</si>
  <si>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</si>
  <si>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</si>
  <si>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</si>
  <si>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</si>
  <si>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</si>
  <si>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</si>
  <si>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</si>
  <si>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</si>
  <si>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</si>
  <si>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</si>
  <si>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</si>
  <si>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</si>
  <si>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</si>
  <si>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</si>
  <si>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</si>
  <si>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</si>
  <si>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</si>
  <si>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</si>
  <si>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</si>
  <si>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</si>
  <si>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</si>
  <si>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</si>
  <si>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</si>
  <si>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</si>
  <si>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</si>
  <si>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</si>
  <si>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</si>
  <si>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</si>
  <si>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</si>
  <si>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</si>
  <si>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</si>
  <si>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</si>
  <si>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</si>
  <si>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</si>
  <si>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</si>
  <si>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</si>
  <si>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</si>
  <si>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</si>
  <si>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</si>
  <si>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</si>
  <si>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</si>
  <si>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</si>
  <si>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</si>
  <si>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</si>
  <si>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</si>
  <si>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</si>
  <si>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</si>
  <si>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</si>
  <si>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</si>
  <si>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</si>
  <si>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</si>
  <si>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</si>
  <si>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</si>
  <si>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</si>
  <si>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</si>
  <si>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</si>
  <si>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</si>
  <si>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</si>
  <si>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</si>
  <si>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</si>
  <si>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</si>
  <si>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</si>
  <si>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</si>
  <si>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</si>
  <si>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</si>
  <si>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</si>
  <si>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</si>
  <si>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</si>
  <si>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</si>
  <si>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</si>
  <si>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</si>
  <si>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</si>
  <si>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</si>
  <si>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</si>
  <si>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</si>
  <si>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</si>
  <si>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</si>
  <si>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</si>
  <si>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</si>
  <si>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</si>
  <si>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</si>
  <si>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</si>
  <si>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</si>
  <si>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</si>
  <si>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</si>
  <si>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</si>
  <si>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</si>
  <si>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</si>
  <si>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</si>
  <si>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</si>
  <si>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</si>
  <si>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</si>
  <si>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</si>
  <si>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</si>
  <si>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</si>
  <si>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</si>
  <si>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</si>
  <si>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</si>
  <si>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</si>
  <si>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</si>
  <si>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</si>
  <si>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</si>
  <si>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</si>
  <si>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</si>
  <si>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</si>
  <si>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</si>
  <si>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</si>
  <si>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</si>
  <si>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</si>
  <si>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</si>
  <si>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</si>
  <si>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</si>
  <si>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</si>
  <si>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</si>
  <si>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</si>
  <si>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</si>
  <si>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</si>
  <si>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</si>
  <si>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</si>
  <si>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</si>
  <si>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</si>
  <si>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</si>
  <si>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</si>
  <si>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</si>
  <si>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</si>
  <si>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</si>
  <si>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</si>
  <si>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</si>
  <si>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</si>
  <si>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</si>
  <si>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</si>
  <si>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</si>
  <si>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</si>
  <si>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</si>
  <si>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</si>
  <si>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</si>
  <si>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</si>
  <si>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</si>
  <si>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</si>
  <si>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</si>
  <si>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</si>
  <si>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</si>
  <si>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</si>
  <si>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</si>
  <si>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</si>
  <si>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</si>
  <si>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</si>
  <si>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</si>
  <si>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</si>
  <si>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</si>
  <si>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</si>
  <si>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</si>
  <si>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</si>
  <si>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</si>
  <si>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</si>
  <si>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</si>
  <si>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</si>
  <si>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</si>
  <si>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</si>
  <si>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</si>
  <si>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</si>
  <si>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</si>
  <si>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</si>
  <si>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</si>
  <si>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</si>
  <si>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</si>
  <si>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</si>
  <si>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</si>
  <si>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</si>
  <si>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</si>
  <si>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</si>
  <si>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</si>
  <si>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</si>
  <si>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</si>
  <si>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</si>
  <si>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</si>
  <si>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</si>
  <si>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</si>
  <si>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</si>
  <si>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</si>
  <si>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</si>
  <si>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</si>
  <si>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</si>
  <si>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</si>
  <si>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</si>
  <si>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</si>
  <si>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</si>
  <si>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</si>
  <si>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</si>
  <si>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</si>
  <si>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</si>
  <si>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</si>
  <si>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</si>
  <si>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</si>
  <si>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</si>
  <si>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</si>
  <si>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</si>
  <si>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</si>
  <si>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</si>
  <si>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</si>
  <si>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</si>
  <si>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</si>
  <si>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</si>
  <si>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</si>
  <si>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</si>
  <si>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</si>
  <si>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</si>
  <si>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</si>
  <si>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</si>
  <si>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</si>
  <si>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</si>
  <si>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</si>
  <si>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</si>
  <si>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</si>
  <si>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</si>
  <si>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</si>
  <si>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</si>
  <si>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</si>
  <si>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</si>
  <si>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</si>
  <si>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</si>
  <si>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</si>
  <si>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</si>
  <si>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</si>
  <si>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</si>
  <si>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</si>
  <si>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</si>
  <si>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</si>
  <si>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</si>
  <si>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</si>
  <si>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</si>
  <si>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</si>
  <si>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</si>
  <si>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</si>
  <si>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</si>
  <si>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</si>
  <si>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</si>
  <si>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</si>
  <si>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</si>
  <si>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</si>
  <si>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</si>
  <si>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</si>
  <si>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</si>
  <si>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</si>
  <si>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</si>
  <si>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</si>
  <si>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</si>
  <si>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</si>
  <si>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</si>
  <si>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</si>
  <si>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</si>
  <si>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</si>
  <si>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</si>
  <si>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</si>
  <si>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</si>
  <si>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</si>
  <si>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</si>
  <si>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</si>
  <si>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</si>
  <si>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</si>
  <si>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</si>
  <si>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</si>
  <si>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</si>
  <si>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</si>
  <si>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</si>
  <si>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</si>
  <si>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</si>
  <si>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</si>
  <si>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</si>
  <si>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</si>
  <si>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</si>
  <si>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</si>
  <si>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</si>
  <si>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</si>
  <si>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</si>
  <si>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</si>
  <si>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</si>
  <si>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</si>
  <si>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</si>
  <si>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</si>
  <si>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</si>
  <si>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</si>
  <si>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</si>
  <si>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</si>
  <si>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</si>
  <si>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</si>
  <si>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</si>
  <si>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</si>
  <si>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</si>
  <si>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</si>
  <si>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</si>
  <si>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</si>
  <si>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</si>
  <si>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</si>
  <si>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</si>
  <si>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</si>
  <si>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</si>
  <si>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</si>
  <si>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</si>
  <si>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</si>
  <si>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</si>
  <si>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</si>
  <si>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</si>
  <si>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</si>
  <si>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</si>
  <si>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</si>
  <si>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</si>
  <si>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</si>
  <si>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</si>
  <si>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</si>
  <si>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</si>
  <si>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</si>
  <si>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</si>
  <si>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</si>
  <si>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</si>
  <si>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</si>
  <si>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</si>
  <si>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</si>
  <si>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</si>
  <si>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</si>
  <si>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</si>
  <si>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</si>
  <si>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</si>
  <si>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</si>
  <si>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</si>
  <si>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</si>
  <si>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</si>
  <si>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</si>
  <si>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</si>
  <si>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</si>
  <si>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</si>
  <si>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</si>
  <si>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</si>
  <si>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</si>
  <si>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</si>
  <si>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</si>
  <si>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</si>
  <si>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</si>
  <si>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</si>
  <si>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</si>
  <si>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</si>
  <si>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</si>
  <si>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</si>
  <si>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</si>
  <si>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</si>
  <si>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</si>
  <si>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</si>
  <si>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</si>
  <si>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</si>
  <si>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</si>
  <si>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</si>
  <si>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</si>
  <si>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</si>
  <si>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</si>
  <si>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</si>
  <si>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</si>
  <si>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</si>
  <si>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</si>
  <si>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</si>
  <si>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</si>
  <si>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</si>
  <si>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</si>
  <si>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</si>
  <si>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</si>
  <si>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</si>
  <si>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</si>
  <si>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</si>
  <si>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</si>
  <si>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</si>
  <si>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</si>
  <si>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</si>
  <si>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</si>
  <si>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</si>
  <si>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</si>
  <si>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</si>
  <si>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</si>
  <si>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</si>
  <si>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</si>
  <si>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</si>
  <si>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</si>
  <si>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</si>
  <si>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</si>
  <si>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</si>
  <si>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</si>
  <si>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</si>
  <si>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</si>
  <si>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</si>
  <si>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</si>
  <si>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</si>
  <si>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</si>
  <si>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</si>
  <si>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</si>
  <si>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</si>
  <si>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</si>
  <si>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</si>
  <si>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</si>
  <si>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</si>
  <si>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</si>
  <si>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</si>
  <si>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</si>
  <si>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</si>
  <si>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</si>
  <si>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</si>
  <si>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</si>
  <si>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</si>
  <si>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</si>
  <si>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</si>
  <si>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</si>
  <si>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</si>
  <si>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</si>
  <si>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</si>
  <si>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</si>
  <si>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</si>
  <si>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</si>
  <si>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</si>
  <si>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</si>
  <si>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</si>
  <si>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</si>
  <si>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</si>
  <si>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</si>
  <si>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</si>
  <si>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</si>
  <si>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</si>
  <si>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</si>
  <si>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</si>
  <si>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</si>
  <si>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</si>
  <si>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</si>
  <si>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</si>
  <si>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</si>
  <si>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</si>
  <si>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</si>
  <si>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</si>
  <si>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</si>
  <si>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</si>
  <si>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</si>
  <si>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</si>
  <si>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</si>
  <si>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</si>
  <si>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</si>
  <si>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</si>
  <si>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</si>
  <si>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</si>
  <si>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</si>
  <si>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</si>
  <si>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</si>
  <si>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</si>
  <si>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</si>
  <si>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</si>
  <si>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</si>
  <si>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</si>
  <si>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</si>
  <si>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</si>
  <si>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</si>
  <si>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</si>
  <si>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</si>
  <si>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</si>
  <si>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</si>
  <si>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</si>
  <si>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</si>
  <si>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</si>
  <si>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</si>
  <si>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</si>
  <si>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</si>
  <si>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</si>
  <si>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</si>
  <si>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</si>
  <si>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</si>
  <si>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</si>
  <si>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</si>
  <si>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</si>
  <si>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</si>
  <si>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</si>
  <si>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</si>
  <si>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</si>
  <si>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</si>
  <si>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</si>
  <si>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</si>
  <si>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</si>
  <si>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</si>
  <si>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</si>
  <si>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</si>
  <si>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</si>
  <si>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</si>
  <si>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</si>
  <si>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</si>
  <si>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</si>
  <si>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</si>
  <si>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</si>
  <si>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</si>
  <si>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</si>
  <si>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</si>
  <si>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</si>
  <si>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</si>
  <si>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</si>
  <si>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</si>
  <si>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</si>
  <si>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</si>
  <si>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</si>
  <si>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</si>
  <si>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</si>
  <si>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</si>
  <si>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</si>
  <si>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</si>
  <si>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</si>
  <si>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</si>
  <si>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</si>
  <si>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</si>
  <si>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</si>
  <si>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</si>
  <si>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</si>
  <si>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</si>
  <si>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</si>
  <si>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</si>
  <si>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</si>
  <si>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</si>
  <si>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</si>
  <si>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</si>
  <si>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</si>
  <si>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</si>
  <si>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</si>
  <si>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</si>
  <si>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</si>
  <si>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</si>
  <si>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</si>
  <si>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</si>
  <si>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</si>
  <si>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</si>
  <si>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</si>
  <si>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</si>
  <si>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</si>
  <si>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</si>
  <si>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</si>
  <si>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</si>
  <si>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</si>
  <si>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</si>
  <si>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</si>
  <si>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</si>
  <si>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</si>
  <si>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</si>
  <si>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</si>
  <si>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</si>
  <si>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</si>
  <si>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</si>
  <si>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</si>
  <si>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</si>
  <si>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</si>
  <si>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</si>
  <si>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</si>
  <si>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</si>
  <si>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</si>
  <si>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</si>
  <si>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</si>
  <si>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</si>
  <si>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</si>
  <si>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</si>
  <si>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</si>
  <si>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</si>
  <si>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</si>
  <si>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</si>
  <si>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</si>
  <si>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</si>
  <si>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</si>
  <si>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</si>
  <si>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</si>
  <si>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</si>
  <si>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</si>
  <si>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</si>
  <si>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</si>
  <si>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</si>
  <si>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</si>
  <si>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</si>
  <si>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</si>
  <si>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</si>
  <si>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</si>
  <si>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</si>
  <si>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</si>
  <si>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</si>
  <si>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</si>
  <si>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</si>
  <si>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</si>
  <si>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</si>
  <si>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</si>
  <si>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</si>
  <si>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</si>
  <si>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</si>
  <si>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</si>
  <si>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</si>
  <si>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</si>
  <si>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</si>
  <si>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</si>
  <si>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</si>
  <si>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</si>
  <si>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</si>
  <si>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</si>
  <si>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</si>
  <si>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</si>
  <si>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</si>
  <si>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</si>
  <si>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</si>
  <si>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</si>
  <si>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</si>
  <si>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</si>
  <si>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</si>
  <si>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</si>
  <si>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</si>
  <si>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</si>
  <si>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</si>
  <si>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</si>
  <si>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</si>
  <si>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</si>
  <si>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</si>
  <si>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</si>
  <si>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</si>
  <si>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</si>
  <si>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</si>
  <si>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</si>
  <si>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</si>
  <si>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</si>
  <si>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</si>
  <si>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</si>
  <si>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</si>
  <si>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</si>
  <si>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</si>
  <si>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</si>
  <si>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</si>
  <si>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</si>
  <si>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</si>
  <si>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</si>
  <si>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</si>
  <si>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</si>
  <si>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</si>
  <si>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</si>
  <si>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</si>
  <si>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</si>
  <si>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</si>
  <si>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</si>
  <si>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</si>
  <si>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</si>
  <si>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</si>
  <si>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</si>
  <si>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</si>
  <si>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</si>
  <si>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</si>
  <si>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</si>
  <si>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</si>
  <si>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</si>
  <si>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</si>
  <si>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</si>
  <si>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</si>
  <si>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</si>
  <si>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</si>
  <si>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</si>
  <si>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</si>
  <si>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</si>
  <si>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</si>
  <si>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</si>
  <si>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</si>
  <si>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</si>
  <si>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</si>
  <si>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</si>
  <si>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</si>
  <si>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</si>
  <si>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</si>
  <si>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</si>
  <si>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</si>
  <si>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</si>
  <si>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</si>
  <si>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</si>
  <si>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</si>
  <si>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</si>
  <si>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</si>
  <si>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</si>
  <si>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</si>
  <si>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</si>
  <si>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</si>
  <si>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</si>
  <si>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</si>
  <si>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</si>
  <si>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</si>
  <si>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</si>
  <si>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</si>
  <si>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</si>
  <si>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</si>
  <si>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</si>
  <si>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</si>
  <si>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</si>
  <si>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</si>
  <si>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</si>
  <si>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</si>
  <si>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</si>
  <si>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</si>
  <si>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</si>
  <si>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</si>
  <si>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</si>
  <si>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</si>
  <si>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</si>
  <si>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</si>
  <si>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</si>
  <si>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</si>
  <si>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</si>
  <si>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</si>
  <si>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</si>
  <si>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</si>
  <si>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</si>
  <si>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</si>
  <si>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</si>
  <si>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</si>
  <si>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</si>
  <si>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</si>
  <si>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</si>
  <si>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</si>
  <si>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</si>
  <si>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</si>
  <si>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</si>
  <si>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</si>
  <si>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</si>
  <si>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</si>
  <si>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</si>
  <si>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</si>
  <si>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</si>
  <si>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</si>
  <si>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</si>
  <si>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</si>
  <si>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</si>
  <si>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</si>
  <si>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</si>
  <si>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</si>
  <si>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</si>
  <si>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</si>
  <si>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</si>
  <si>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</si>
  <si>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</si>
  <si>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</si>
  <si>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</si>
  <si>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</si>
  <si>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</si>
  <si>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</si>
  <si>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</si>
  <si>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</si>
  <si>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</si>
  <si>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</si>
  <si>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</si>
  <si>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</si>
  <si>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</si>
  <si>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</si>
  <si>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</si>
  <si>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</si>
  <si>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</si>
  <si>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</si>
  <si>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</si>
  <si>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</si>
  <si>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</si>
  <si>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</si>
  <si>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</si>
  <si>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</si>
  <si>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</si>
  <si>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</si>
  <si>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</si>
  <si>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</si>
  <si>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</si>
  <si>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</si>
  <si>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</si>
  <si>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</si>
  <si>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</si>
  <si>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</si>
  <si>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</si>
  <si>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</si>
  <si>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</si>
  <si>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</si>
  <si>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</si>
  <si>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</si>
  <si>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</si>
  <si>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</si>
  <si>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</si>
  <si>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</si>
  <si>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</si>
  <si>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</si>
  <si>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</si>
  <si>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</si>
  <si>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</si>
  <si>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</si>
  <si>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</si>
  <si>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</si>
  <si>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</si>
  <si>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</si>
  <si>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</si>
  <si>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</si>
  <si>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</si>
  <si>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</si>
  <si>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</si>
  <si>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</si>
  <si>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</si>
  <si>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</si>
  <si>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</si>
  <si>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</si>
  <si>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</si>
  <si>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</si>
  <si>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</si>
  <si>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</si>
  <si>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</si>
  <si>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</si>
  <si>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</si>
  <si>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</si>
  <si>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</si>
  <si>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</si>
  <si>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</si>
  <si>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</si>
  <si>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</si>
  <si>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</si>
  <si>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</si>
  <si>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</si>
  <si>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</si>
  <si>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</si>
  <si>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</si>
  <si>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</si>
  <si>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</si>
  <si>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</si>
  <si>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</si>
  <si>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</si>
  <si>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</si>
  <si>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</si>
  <si>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</si>
  <si>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</si>
  <si>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</si>
  <si>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</si>
  <si>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</si>
  <si>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</si>
  <si>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</si>
  <si>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</si>
  <si>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</si>
  <si>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</si>
  <si>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</si>
  <si>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</si>
  <si>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</si>
  <si>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</si>
  <si>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</si>
  <si>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</si>
  <si>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</si>
  <si>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</si>
  <si>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</si>
  <si>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</si>
  <si>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</si>
  <si>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</si>
  <si>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</si>
  <si>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</si>
  <si>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</si>
  <si>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</si>
  <si>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</si>
  <si>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</si>
  <si>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</si>
  <si>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</si>
  <si>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</si>
  <si>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</si>
  <si>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</si>
  <si>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</si>
  <si>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</si>
  <si>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</si>
  <si>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</si>
  <si>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</si>
  <si>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</si>
  <si>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</si>
  <si>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</si>
  <si>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</si>
  <si>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</si>
  <si>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</si>
  <si>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</si>
  <si>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</si>
  <si>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</si>
  <si>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</si>
  <si>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</si>
  <si>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</si>
  <si>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</si>
  <si>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</si>
  <si>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</si>
  <si>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</si>
  <si>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</si>
  <si>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</si>
  <si>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</si>
  <si>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</si>
  <si>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</si>
  <si>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</si>
  <si>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</si>
  <si>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</si>
  <si>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</si>
  <si>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</si>
  <si>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</si>
  <si>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</si>
  <si>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</si>
  <si>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</si>
  <si>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</si>
  <si>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</si>
  <si>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</si>
  <si>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</si>
  <si>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</si>
  <si>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</si>
  <si>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</si>
  <si>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</si>
  <si>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</si>
  <si>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</si>
  <si>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</si>
  <si>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</si>
  <si>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</si>
  <si>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</si>
  <si>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</si>
  <si>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</si>
  <si>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</si>
  <si>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</si>
  <si>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</si>
  <si>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</si>
  <si>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</si>
  <si>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</si>
  <si>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</si>
  <si>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</si>
  <si>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</si>
  <si>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</si>
  <si>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</si>
  <si>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</si>
  <si>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</si>
  <si>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</si>
  <si>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</si>
  <si>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</si>
  <si>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</si>
  <si>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</si>
  <si>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</si>
  <si>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</si>
  <si>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</si>
  <si>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</si>
  <si>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</si>
  <si>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</si>
  <si>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</si>
  <si>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</si>
  <si>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</si>
  <si>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</si>
  <si>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</si>
  <si>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</si>
  <si>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</si>
  <si>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</si>
  <si>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</si>
  <si>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</si>
  <si>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</si>
  <si>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</si>
  <si>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</si>
  <si>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</si>
  <si>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</si>
  <si>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</si>
  <si>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</si>
  <si>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</si>
  <si>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</si>
  <si>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</si>
  <si>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</si>
  <si>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</si>
  <si>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</si>
  <si>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</si>
  <si>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</si>
  <si>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</si>
  <si>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</si>
  <si>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</si>
  <si>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</si>
  <si>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</si>
  <si>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</si>
  <si>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</si>
  <si>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</si>
  <si>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</si>
  <si>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</si>
  <si>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</si>
  <si>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</si>
  <si>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</si>
  <si>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</si>
  <si>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</si>
  <si>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</si>
  <si>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</si>
  <si>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</si>
  <si>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</si>
  <si>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</si>
  <si>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</si>
  <si>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</si>
  <si>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</si>
  <si>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</si>
  <si>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</si>
  <si>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</si>
  <si>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</si>
  <si>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</si>
  <si>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</si>
  <si>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</si>
  <si>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</si>
  <si>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</si>
  <si>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</si>
  <si>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</si>
  <si>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</si>
  <si>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</si>
  <si>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</si>
  <si>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</si>
  <si>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</si>
  <si>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</si>
  <si>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</si>
  <si>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</si>
  <si>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</si>
  <si>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</si>
  <si>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</si>
  <si>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</si>
  <si>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</si>
  <si>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</si>
  <si>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</si>
  <si>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</si>
  <si>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</si>
  <si>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</si>
  <si>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</si>
  <si>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</si>
  <si>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</si>
  <si>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</si>
  <si>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</si>
  <si>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</si>
  <si>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</si>
  <si>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</si>
  <si>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</si>
  <si>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</si>
  <si>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</si>
  <si>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</si>
  <si>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</si>
  <si>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</si>
  <si>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</si>
  <si>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</si>
  <si>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</si>
  <si>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</si>
  <si>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</si>
  <si>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</si>
  <si>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</si>
  <si>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</si>
  <si>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</si>
  <si>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</si>
  <si>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</si>
  <si>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</si>
  <si>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</si>
  <si>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</si>
  <si>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</si>
  <si>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</si>
  <si>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</si>
  <si>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</si>
  <si>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</si>
  <si>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</si>
  <si>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</si>
  <si>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</si>
  <si>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</si>
  <si>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</si>
  <si>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</si>
  <si>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</si>
  <si>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</si>
  <si>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</si>
  <si>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</si>
  <si>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</si>
  <si>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</si>
  <si>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</si>
  <si>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</si>
  <si>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</si>
  <si>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</si>
  <si>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</si>
  <si>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</si>
  <si>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</si>
  <si>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</si>
  <si>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</si>
  <si>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</si>
  <si>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</si>
  <si>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</si>
  <si>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</si>
  <si>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</si>
  <si>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</si>
  <si>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</si>
  <si>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</si>
  <si>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</si>
  <si>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</si>
  <si>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</si>
  <si>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</si>
  <si>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</si>
  <si>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</si>
  <si>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</si>
  <si>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</si>
  <si>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</si>
  <si>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</si>
  <si>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</si>
  <si>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</si>
  <si>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</si>
  <si>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</si>
  <si>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</si>
  <si>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</si>
  <si>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</si>
  <si>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</si>
  <si>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</si>
  <si>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</si>
  <si>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</si>
  <si>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</si>
  <si>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</si>
  <si>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</si>
  <si>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</si>
  <si>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</si>
  <si>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</si>
  <si>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</si>
  <si>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</si>
  <si>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</si>
  <si>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</si>
  <si>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</si>
  <si>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</si>
  <si>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</si>
  <si>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</si>
  <si>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</si>
  <si>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</si>
  <si>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</si>
  <si>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</si>
  <si>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</si>
  <si>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</si>
  <si>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</si>
  <si>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</si>
  <si>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</si>
  <si>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</si>
  <si>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</si>
  <si>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</si>
  <si>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</si>
  <si>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</si>
  <si>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</si>
  <si>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</si>
  <si>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</si>
  <si>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</si>
  <si>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</si>
  <si>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</si>
  <si>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</si>
  <si>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</si>
  <si>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</si>
  <si>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</si>
  <si>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</si>
  <si>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</si>
  <si>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</si>
  <si>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</si>
  <si>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</si>
  <si>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</si>
  <si>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</si>
  <si>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</si>
  <si>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</si>
  <si>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</si>
  <si>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</si>
  <si>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</si>
  <si>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</si>
  <si>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</si>
  <si>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</si>
  <si>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</si>
  <si>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</si>
  <si>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</si>
  <si>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</si>
  <si>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</si>
  <si>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</si>
  <si>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</si>
  <si>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</si>
  <si>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</si>
  <si>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</si>
  <si>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</si>
  <si>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</si>
  <si>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</si>
  <si>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</si>
  <si>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</si>
  <si>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</si>
  <si>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</si>
  <si>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</si>
  <si>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</si>
  <si>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</si>
  <si>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</si>
  <si>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</si>
  <si>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</si>
  <si>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</si>
  <si>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</si>
  <si>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</si>
  <si>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</si>
  <si>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</si>
  <si>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</si>
  <si>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</si>
  <si>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</si>
  <si>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</si>
  <si>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</si>
  <si>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</si>
  <si>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</si>
  <si>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</si>
  <si>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</si>
  <si>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</si>
  <si>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</si>
  <si>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</si>
  <si>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</si>
  <si>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</si>
  <si>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</si>
  <si>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</si>
  <si>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</si>
  <si>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</si>
  <si>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</si>
  <si>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</si>
  <si>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</si>
  <si>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</si>
  <si>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</si>
  <si>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</si>
  <si>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</si>
  <si>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</si>
  <si>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</si>
  <si>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</si>
  <si>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</si>
  <si>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</si>
  <si>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</si>
  <si>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</si>
  <si>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</si>
  <si>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</si>
  <si>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</si>
  <si>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</si>
  <si>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</si>
  <si>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</si>
  <si>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</si>
  <si>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</si>
  <si>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</si>
  <si>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</si>
  <si>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</si>
  <si>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</si>
  <si>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</si>
  <si>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</si>
  <si>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</si>
  <si>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</si>
  <si>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</si>
  <si>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</si>
  <si>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</si>
  <si>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</si>
  <si>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</si>
  <si>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</si>
  <si>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</si>
  <si>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</si>
  <si>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</si>
  <si>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</si>
  <si>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</si>
  <si>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</si>
  <si>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</si>
  <si>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</si>
  <si>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</si>
  <si>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</si>
  <si>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</si>
  <si>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</si>
  <si>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</si>
  <si>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</si>
  <si>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</si>
  <si>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</si>
  <si>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</si>
  <si>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</si>
  <si>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</si>
  <si>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</si>
  <si>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</si>
  <si>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</si>
  <si>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</si>
  <si>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</si>
  <si>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</si>
  <si>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</si>
  <si>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</si>
  <si>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</si>
  <si>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</si>
  <si>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</si>
  <si>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</si>
  <si>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</si>
  <si>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</si>
  <si>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</si>
  <si>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</si>
  <si>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</si>
  <si>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</si>
  <si>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</si>
  <si>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</si>
  <si>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</si>
  <si>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</si>
  <si>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</si>
  <si>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</si>
  <si>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</si>
  <si>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</si>
  <si>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</si>
  <si>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</si>
  <si>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</si>
  <si>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</si>
  <si>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</si>
  <si>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</si>
  <si>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</si>
  <si>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</si>
  <si>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</si>
  <si>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</si>
  <si>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</si>
  <si>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</si>
  <si>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</si>
  <si>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</si>
  <si>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</si>
  <si>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</si>
  <si>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</si>
  <si>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</si>
  <si>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</si>
  <si>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</si>
  <si>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</si>
  <si>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</si>
  <si>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</si>
  <si>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</si>
  <si>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</si>
  <si>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</si>
  <si>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</si>
  <si>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</si>
  <si>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</si>
  <si>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</si>
  <si>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</si>
  <si>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</si>
  <si>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</si>
  <si>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</si>
  <si>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</si>
  <si>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</si>
  <si>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</si>
  <si>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</si>
  <si>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</si>
  <si>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</si>
  <si>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</si>
  <si>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</si>
  <si>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</si>
  <si>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</si>
  <si>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</si>
  <si>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</si>
  <si>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</si>
  <si>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</si>
  <si>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</si>
  <si>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</si>
  <si>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</si>
  <si>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</si>
  <si>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</si>
  <si>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</si>
  <si>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</si>
  <si>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</si>
  <si>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</si>
  <si>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</si>
  <si>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</si>
  <si>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</si>
  <si>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</si>
  <si>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</si>
  <si>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</si>
  <si>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</si>
  <si>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</si>
  <si>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</si>
  <si>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</si>
  <si>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</si>
  <si>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</si>
  <si>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</si>
  <si>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</si>
  <si>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</si>
  <si>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</si>
  <si>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</si>
  <si>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</si>
  <si>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</si>
  <si>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</si>
  <si>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</si>
  <si>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</si>
  <si>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</si>
  <si>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</si>
  <si>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</si>
  <si>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</si>
  <si>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</si>
  <si>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</si>
  <si>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</si>
  <si>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</si>
  <si>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</si>
  <si>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</si>
  <si>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</si>
  <si>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</si>
  <si>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</si>
  <si>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</si>
  <si>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</si>
  <si>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</si>
  <si>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</si>
  <si>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</si>
  <si>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</si>
  <si>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</si>
  <si>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</si>
  <si>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</si>
  <si>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</si>
  <si>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</si>
  <si>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</si>
  <si>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</si>
  <si>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</si>
  <si>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</si>
  <si>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</si>
  <si>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</si>
  <si>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</si>
  <si>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</si>
  <si>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</si>
  <si>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</si>
  <si>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</si>
  <si>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</si>
  <si>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</si>
  <si>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</si>
  <si>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</si>
  <si>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</si>
  <si>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</si>
  <si>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</si>
  <si>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</si>
  <si>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</si>
  <si>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</si>
  <si>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</si>
  <si>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</si>
  <si>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</si>
  <si>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</si>
  <si>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</si>
  <si>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</si>
  <si>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</si>
  <si>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</si>
  <si>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</si>
  <si>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</si>
  <si>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</si>
  <si>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</si>
  <si>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</si>
  <si>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</si>
  <si>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</si>
  <si>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</si>
  <si>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</si>
  <si>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</si>
  <si>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</si>
  <si>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</si>
  <si>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</si>
  <si>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</si>
  <si>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</si>
  <si>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</si>
  <si>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</si>
  <si>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</si>
  <si>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</si>
  <si>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</si>
  <si>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</si>
  <si>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</si>
  <si>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</si>
  <si>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</si>
  <si>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</si>
  <si>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</si>
  <si>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</si>
  <si>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</si>
  <si>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</si>
  <si>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</si>
  <si>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</si>
  <si>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</si>
  <si>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</si>
  <si>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</si>
  <si>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</si>
  <si>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</si>
  <si>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</si>
  <si>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</si>
  <si>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</si>
  <si>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</si>
  <si>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</si>
  <si>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</si>
  <si>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</si>
  <si>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</si>
  <si>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</si>
  <si>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</si>
  <si>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</si>
  <si>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</si>
  <si>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</si>
  <si>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</si>
  <si>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</si>
  <si>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</si>
  <si>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</si>
  <si>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</si>
  <si>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</si>
  <si>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</si>
  <si>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</si>
  <si>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</si>
  <si>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</si>
  <si>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</si>
  <si>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</si>
  <si>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</si>
  <si>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</si>
  <si>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</si>
  <si>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</si>
  <si>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</si>
  <si>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</si>
  <si>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</si>
  <si>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</si>
  <si>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</si>
  <si>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</si>
  <si>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</si>
  <si>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</si>
  <si>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</si>
  <si>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</si>
  <si>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</si>
  <si>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</si>
  <si>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</si>
  <si>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</si>
  <si>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</si>
  <si>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</si>
  <si>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</si>
  <si>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</si>
  <si>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</si>
  <si>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</si>
  <si>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</si>
  <si>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</si>
  <si>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</si>
  <si>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</si>
  <si>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</si>
  <si>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</si>
  <si>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</si>
  <si>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</si>
  <si>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</si>
  <si>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</si>
  <si>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</si>
  <si>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</si>
  <si>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</si>
  <si>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</si>
  <si>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</si>
  <si>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</si>
  <si>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</si>
  <si>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</si>
  <si>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</si>
  <si>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</si>
  <si>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</si>
  <si>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</si>
  <si>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</si>
  <si>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</si>
  <si>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</si>
  <si>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</si>
  <si>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</si>
  <si>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</si>
  <si>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</si>
  <si>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</si>
  <si>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</si>
  <si>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</si>
  <si>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</si>
  <si>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</si>
  <si>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</si>
  <si>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</si>
  <si>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</si>
  <si>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</si>
  <si>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</si>
  <si>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</si>
  <si>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</si>
  <si>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</si>
  <si>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</si>
  <si>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</si>
  <si>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</si>
  <si>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</si>
  <si>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</si>
  <si>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</si>
  <si>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</si>
  <si>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</si>
  <si>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</si>
  <si>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</si>
  <si>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</si>
  <si>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</si>
  <si>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</si>
  <si>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</si>
  <si>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</si>
  <si>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</si>
  <si>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</si>
  <si>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</si>
  <si>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</si>
  <si>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</si>
  <si>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</si>
  <si>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</si>
  <si>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</si>
  <si>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</si>
  <si>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</si>
  <si>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</si>
  <si>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</si>
  <si>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</si>
  <si>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</si>
  <si>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</si>
  <si>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</si>
  <si>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</si>
  <si>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</si>
  <si>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</si>
  <si>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</si>
  <si>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</si>
  <si>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</si>
  <si>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</si>
  <si>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</si>
  <si>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</si>
  <si>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</si>
  <si>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</si>
  <si>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</si>
  <si>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</si>
  <si>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</si>
  <si>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</si>
  <si>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</si>
  <si>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</si>
  <si>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</si>
  <si>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</si>
  <si>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</si>
  <si>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</si>
  <si>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</si>
  <si>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</si>
  <si>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</si>
  <si>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</si>
  <si>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</si>
  <si>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</si>
  <si>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</si>
  <si>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</si>
  <si>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</si>
  <si>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</si>
  <si>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</si>
  <si>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</si>
  <si>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</si>
  <si>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</si>
  <si>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</si>
  <si>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</si>
  <si>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</si>
  <si>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</si>
  <si>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</si>
  <si>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</si>
  <si>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</si>
  <si>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</si>
  <si>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</si>
  <si>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</si>
  <si>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</si>
  <si>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</si>
  <si>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</si>
  <si>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</si>
  <si>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</si>
  <si>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</si>
  <si>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</si>
  <si>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</si>
  <si>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</si>
  <si>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</si>
  <si>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</si>
  <si>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</si>
  <si>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</si>
  <si>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</si>
  <si>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</si>
  <si>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</si>
  <si>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</si>
  <si>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</si>
  <si>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</si>
  <si>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</si>
  <si>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</si>
  <si>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</si>
  <si>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</si>
  <si>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</si>
  <si>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</si>
  <si>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</si>
  <si>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</si>
  <si>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</si>
  <si>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</si>
  <si>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</si>
  <si>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</si>
  <si>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</si>
  <si>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</si>
  <si>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</si>
  <si>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</si>
  <si>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</si>
  <si>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</si>
  <si>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</si>
  <si>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</si>
  <si>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</si>
  <si>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</si>
  <si>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</si>
  <si>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</si>
  <si>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</si>
  <si>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</si>
  <si>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</si>
  <si>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</si>
  <si>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</si>
  <si>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</si>
  <si>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</si>
  <si>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</si>
  <si>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</si>
  <si>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</si>
  <si>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</si>
  <si>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</si>
  <si>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</si>
  <si>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</si>
  <si>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</si>
  <si>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</si>
  <si>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</si>
  <si>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</si>
  <si>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</si>
  <si>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</si>
  <si>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</si>
  <si>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</si>
  <si>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</si>
  <si>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</si>
  <si>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</si>
  <si>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</si>
  <si>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</si>
  <si>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</si>
  <si>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</si>
  <si>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</si>
  <si>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</si>
  <si>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</si>
  <si>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</si>
  <si>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</si>
  <si>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</si>
  <si>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</si>
  <si>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</si>
  <si>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</si>
  <si>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</si>
  <si>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</si>
  <si>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</si>
  <si>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</si>
  <si>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</si>
  <si>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</si>
  <si>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</si>
  <si>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</si>
  <si>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</si>
  <si>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</si>
  <si>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</si>
  <si>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</si>
  <si>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</si>
  <si>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</si>
  <si>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</si>
  <si>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</si>
  <si>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</si>
  <si>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</si>
  <si>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</si>
  <si>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</si>
  <si>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</si>
  <si>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</si>
  <si>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</si>
  <si>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</si>
  <si>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</si>
  <si>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</si>
  <si>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</si>
  <si>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</si>
  <si>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</si>
  <si>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</si>
  <si>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</si>
  <si>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</si>
  <si>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</si>
  <si>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</si>
  <si>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</si>
  <si>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</si>
  <si>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</si>
  <si>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</si>
  <si>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</si>
  <si>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</si>
  <si>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</si>
  <si>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</si>
  <si>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</si>
  <si>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</si>
  <si>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</si>
  <si>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</si>
  <si>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</si>
  <si>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</si>
  <si>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</si>
  <si>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</si>
  <si>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</si>
  <si>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</si>
  <si>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</si>
  <si>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</si>
  <si>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</si>
  <si>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</si>
  <si>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</si>
  <si>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</si>
  <si>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</si>
  <si>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</si>
  <si>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</si>
  <si>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</si>
  <si>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</si>
  <si>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</si>
  <si>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</si>
  <si>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</si>
  <si>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</si>
  <si>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</si>
  <si>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</si>
  <si>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</si>
  <si>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</si>
  <si>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</si>
  <si>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</si>
  <si>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</si>
  <si>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</si>
  <si>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</si>
  <si>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</si>
  <si>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</si>
  <si>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</si>
  <si>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</si>
  <si>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</si>
  <si>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</si>
  <si>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</si>
  <si>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</si>
  <si>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</si>
  <si>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</si>
  <si>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</si>
  <si>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</si>
  <si>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</si>
  <si>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</si>
  <si>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</si>
  <si>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</si>
  <si>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</si>
  <si>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</si>
  <si>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</si>
  <si>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</si>
  <si>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</si>
  <si>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</si>
  <si>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</si>
  <si>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</si>
  <si>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</si>
  <si>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</si>
  <si>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</si>
  <si>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</si>
  <si>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</si>
  <si>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</si>
  <si>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</si>
  <si>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</si>
  <si>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</si>
  <si>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</si>
  <si>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</si>
  <si>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</si>
  <si>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</si>
  <si>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</si>
  <si>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</si>
  <si>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</si>
  <si>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</si>
  <si>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</si>
  <si>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</si>
  <si>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</si>
  <si>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</si>
  <si>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</si>
  <si>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</si>
  <si>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</si>
  <si>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</si>
  <si>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</si>
  <si>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</si>
  <si>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</si>
  <si>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</si>
  <si>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</si>
  <si>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</si>
  <si>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</si>
  <si>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</si>
  <si>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</si>
  <si>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</si>
  <si>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</si>
  <si>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</si>
  <si>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</si>
  <si>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</si>
  <si>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</si>
  <si>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</si>
  <si>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</si>
  <si>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</si>
  <si>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</si>
  <si>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</si>
  <si>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</si>
  <si>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</si>
  <si>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</si>
  <si>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</si>
  <si>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</si>
  <si>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</si>
  <si>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</si>
  <si>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</si>
  <si>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</si>
  <si>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</si>
  <si>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</si>
  <si>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</si>
  <si>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</si>
  <si>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</si>
  <si>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</si>
  <si>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</si>
  <si>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</si>
  <si>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</si>
  <si>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</si>
  <si>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</si>
  <si>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</si>
  <si>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</si>
  <si>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</si>
  <si>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</si>
  <si>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</si>
  <si>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</si>
  <si>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</si>
  <si>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</si>
  <si>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</si>
  <si>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</si>
  <si>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</si>
  <si>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</si>
  <si>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</si>
  <si>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</si>
  <si>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</si>
  <si>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</si>
  <si>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</si>
  <si>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</si>
  <si>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</si>
  <si>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</si>
  <si>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</si>
  <si>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</si>
  <si>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</si>
  <si>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</si>
  <si>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</si>
  <si>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</si>
  <si>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</si>
  <si>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</si>
  <si>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</si>
  <si>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</si>
  <si>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</si>
  <si>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</si>
  <si>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</si>
  <si>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</si>
  <si>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</si>
  <si>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</si>
  <si>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</si>
  <si>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</si>
  <si>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</si>
  <si>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</si>
  <si>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</si>
  <si>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</si>
  <si>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</si>
  <si>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</si>
  <si>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</si>
  <si>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</si>
  <si>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</si>
  <si>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</si>
  <si>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</si>
  <si>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</si>
  <si>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</si>
  <si>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</si>
  <si>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</si>
  <si>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</si>
  <si>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</si>
  <si>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</si>
  <si>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</si>
  <si>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</si>
  <si>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</si>
  <si>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</si>
  <si>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</si>
  <si>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</si>
  <si>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</si>
  <si>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</si>
  <si>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</si>
  <si>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</si>
  <si>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</si>
  <si>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</si>
  <si>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</si>
  <si>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</si>
  <si>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</si>
  <si>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</si>
  <si>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</si>
  <si>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</si>
  <si>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</si>
  <si>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</si>
  <si>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</si>
  <si>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</si>
  <si>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</si>
  <si>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</si>
  <si>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</si>
  <si>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</si>
  <si>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</si>
  <si>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</si>
  <si>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</si>
  <si>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</si>
  <si>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</si>
  <si>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</si>
  <si>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</si>
  <si>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</si>
  <si>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</si>
  <si>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</si>
  <si>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</si>
  <si>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</si>
  <si>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</si>
  <si>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</si>
  <si>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</si>
  <si>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</si>
  <si>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</si>
  <si>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</si>
  <si>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</si>
  <si>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</si>
  <si>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</si>
  <si>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</si>
  <si>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</si>
  <si>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</si>
  <si>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</si>
  <si>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</si>
  <si>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</si>
  <si>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</si>
  <si>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</si>
  <si>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</si>
  <si>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</si>
  <si>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</si>
  <si>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</si>
  <si>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</si>
  <si>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</si>
  <si>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</si>
  <si>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</si>
  <si>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</si>
  <si>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</si>
  <si>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</si>
  <si>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</si>
  <si>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</si>
  <si>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</si>
  <si>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</si>
  <si>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</si>
  <si>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</si>
  <si>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</si>
  <si>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</si>
  <si>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</si>
  <si>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</si>
  <si>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</si>
  <si>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</si>
  <si>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</si>
  <si>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</si>
  <si>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</si>
  <si>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</si>
  <si>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</si>
  <si>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</si>
  <si>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</si>
  <si>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</si>
  <si>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</si>
  <si>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</si>
  <si>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</si>
  <si>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</si>
  <si>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</si>
  <si>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</si>
  <si>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</si>
  <si>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</si>
  <si>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</si>
  <si>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</si>
  <si>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</si>
  <si>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</si>
  <si>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</si>
  <si>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</si>
  <si>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</si>
  <si>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</si>
  <si>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</si>
  <si>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</si>
  <si>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</si>
  <si>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</si>
  <si>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</si>
  <si>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</si>
  <si>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</si>
  <si>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</si>
  <si>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</si>
  <si>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</si>
  <si>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</si>
  <si>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</si>
  <si>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</si>
  <si>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</si>
  <si>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</si>
  <si>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</si>
  <si>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</si>
  <si>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</si>
  <si>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</si>
  <si>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</si>
  <si>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</si>
  <si>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</si>
  <si>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</si>
  <si>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</si>
  <si>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</si>
  <si>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</si>
  <si>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</si>
  <si>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</si>
  <si>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</si>
  <si>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</si>
  <si>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</si>
  <si>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</si>
  <si>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</si>
  <si>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</si>
  <si>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</si>
  <si>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</si>
  <si>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</si>
  <si>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</si>
  <si>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</si>
  <si>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</si>
  <si>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</si>
  <si>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</si>
  <si>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</si>
  <si>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</si>
  <si>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</si>
  <si>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</si>
  <si>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</si>
  <si>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</si>
  <si>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</si>
  <si>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</si>
  <si>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</si>
  <si>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</si>
  <si>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</si>
  <si>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</si>
  <si>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</si>
  <si>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</si>
  <si>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</si>
  <si>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</si>
  <si>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</si>
  <si>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</si>
  <si>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</si>
  <si>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</si>
  <si>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</si>
  <si>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</si>
  <si>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</si>
  <si>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</si>
  <si>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</si>
  <si>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</si>
  <si>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</si>
  <si>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</si>
  <si>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</si>
  <si>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</si>
  <si>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</si>
  <si>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</si>
  <si>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</si>
  <si>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</si>
  <si>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</si>
  <si>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</si>
  <si>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</si>
  <si>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</si>
  <si>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</si>
  <si>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</si>
  <si>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</si>
  <si>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</si>
  <si>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</si>
  <si>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</si>
  <si>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</si>
  <si>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</si>
  <si>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</si>
  <si>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</si>
  <si>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</si>
  <si>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</si>
  <si>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</si>
  <si>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</si>
  <si>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</si>
  <si>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</si>
  <si>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</si>
  <si>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</si>
  <si>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</si>
  <si>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</si>
  <si>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</si>
  <si>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</si>
  <si>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</si>
  <si>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</si>
  <si>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</si>
  <si>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</si>
  <si>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</si>
  <si>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</si>
  <si>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</si>
  <si>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</si>
  <si>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</si>
  <si>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</si>
  <si>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</si>
  <si>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</si>
  <si>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</si>
  <si>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</si>
  <si>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</si>
  <si>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</si>
  <si>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</si>
  <si>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</si>
  <si>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</si>
  <si>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</si>
  <si>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</si>
  <si>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</si>
  <si>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</si>
  <si>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</si>
  <si>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</si>
  <si>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</si>
  <si>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</si>
  <si>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</si>
  <si>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</si>
  <si>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</si>
  <si>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</si>
  <si>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</si>
  <si>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</si>
  <si>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</si>
  <si>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</si>
  <si>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</si>
  <si>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</si>
  <si>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</si>
  <si>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</si>
  <si>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</si>
  <si>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</si>
  <si>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</si>
  <si>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</si>
  <si>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</si>
  <si>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</si>
  <si>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</si>
  <si>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</si>
  <si>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</si>
  <si>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</si>
  <si>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</si>
  <si>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</si>
  <si>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</si>
  <si>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</si>
  <si>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</si>
  <si>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</si>
  <si>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</si>
  <si>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</si>
  <si>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</si>
  <si>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</si>
  <si>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</si>
  <si>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</si>
  <si>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</si>
  <si>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</si>
  <si>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</si>
  <si>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</si>
  <si>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</si>
  <si>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</si>
  <si>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</si>
  <si>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</si>
  <si>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</si>
  <si>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</si>
  <si>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</si>
  <si>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</si>
  <si>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</si>
  <si>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</si>
  <si>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</si>
  <si>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</si>
  <si>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</si>
  <si>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</si>
  <si>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</si>
  <si>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</si>
  <si>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</si>
  <si>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</si>
  <si>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</si>
  <si>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</si>
  <si>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</si>
  <si>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</si>
  <si>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</si>
  <si>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</si>
  <si>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</si>
  <si>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</si>
  <si>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</si>
  <si>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</si>
  <si>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</si>
  <si>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</si>
  <si>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</si>
  <si>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</si>
  <si>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</si>
  <si>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</si>
  <si>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</si>
  <si>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</si>
  <si>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</si>
  <si>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</si>
  <si>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</si>
  <si>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</si>
  <si>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</si>
  <si>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</si>
  <si>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</si>
  <si>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</si>
  <si>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</si>
  <si>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</si>
  <si>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</si>
  <si>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</si>
  <si>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</si>
  <si>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</si>
  <si>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</si>
  <si>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</si>
  <si>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</si>
  <si>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</si>
  <si>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</si>
  <si>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</si>
  <si>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</si>
  <si>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</si>
  <si>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</si>
  <si>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</si>
  <si>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</si>
  <si>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</si>
  <si>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</si>
  <si>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</si>
  <si>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</si>
  <si>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</si>
  <si>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</si>
  <si>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</si>
  <si>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</si>
  <si>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</si>
  <si>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</si>
  <si>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</si>
  <si>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</si>
  <si>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</si>
  <si>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</si>
  <si>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</si>
  <si>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</si>
  <si>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</si>
  <si>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</si>
  <si>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</si>
  <si>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</si>
  <si>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</si>
  <si>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</si>
  <si>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</si>
  <si>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</si>
  <si>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</si>
  <si>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</si>
  <si>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</si>
  <si>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</si>
  <si>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</si>
  <si>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</si>
  <si>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</si>
  <si>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</si>
  <si>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</si>
  <si>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</si>
  <si>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</si>
  <si>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</si>
  <si>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</si>
  <si>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</si>
  <si>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</si>
  <si>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</si>
  <si>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</si>
  <si>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</si>
  <si>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</si>
  <si>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</si>
  <si>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</si>
  <si>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</si>
  <si>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</si>
  <si>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</si>
  <si>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</si>
  <si>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</si>
  <si>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</si>
  <si>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</si>
  <si>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</si>
  <si>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</si>
  <si>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</si>
  <si>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</si>
  <si>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</si>
  <si>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</si>
  <si>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</si>
  <si>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</si>
  <si>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</si>
  <si>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</si>
  <si>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</si>
  <si>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</si>
  <si>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</si>
  <si>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</si>
  <si>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</si>
  <si>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</si>
  <si>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</si>
  <si>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</si>
  <si>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</si>
  <si>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</si>
  <si>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</si>
  <si>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</si>
  <si>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</si>
  <si>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</si>
  <si>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</si>
  <si>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</si>
  <si>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</si>
  <si>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</si>
  <si>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</si>
  <si>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</si>
  <si>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</si>
  <si>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</si>
  <si>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</si>
  <si>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</si>
  <si>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</si>
  <si>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</si>
  <si>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</si>
  <si>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</si>
  <si>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</si>
  <si>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</si>
  <si>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</si>
  <si>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</si>
  <si>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</si>
  <si>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</si>
  <si>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</si>
  <si>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</si>
  <si>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</si>
  <si>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</si>
  <si>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</si>
  <si>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</si>
  <si>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</si>
  <si>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</si>
  <si>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</si>
  <si>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</si>
  <si>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</si>
  <si>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</si>
  <si>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</si>
  <si>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</si>
  <si>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</si>
  <si>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</si>
  <si>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</si>
  <si>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</si>
  <si>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</si>
  <si>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</si>
  <si>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</si>
  <si>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</si>
  <si>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</si>
  <si>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</si>
  <si>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</si>
  <si>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</si>
  <si>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</si>
  <si>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</si>
  <si>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</si>
  <si>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</si>
  <si>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</si>
  <si>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</si>
  <si>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</si>
  <si>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</si>
  <si>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</si>
  <si>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</si>
  <si>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</si>
  <si>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</si>
  <si>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</si>
  <si>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</si>
  <si>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</si>
  <si>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</si>
  <si>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</si>
  <si>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</si>
  <si>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</si>
  <si>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</si>
  <si>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</si>
  <si>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</si>
  <si>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</si>
  <si>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</si>
  <si>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</si>
  <si>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</si>
  <si>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</si>
  <si>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</si>
  <si>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</si>
  <si>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</si>
  <si>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</si>
  <si>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</si>
  <si>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</si>
  <si>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</si>
  <si>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</si>
  <si>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</si>
  <si>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</si>
  <si>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</si>
  <si>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</si>
  <si>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</si>
  <si>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</si>
  <si>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</si>
  <si>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</si>
  <si>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</si>
  <si>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</si>
  <si>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</si>
  <si>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</si>
  <si>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</si>
  <si>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</si>
  <si>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</si>
  <si>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</si>
  <si>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</si>
  <si>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</si>
  <si>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</si>
  <si>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</si>
  <si>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</si>
  <si>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</si>
  <si>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</si>
  <si>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</si>
  <si>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</si>
  <si>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</si>
  <si>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</si>
  <si>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</si>
  <si>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</si>
  <si>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</si>
  <si>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</si>
  <si>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</si>
  <si>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</si>
  <si>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</si>
  <si>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</si>
  <si>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</si>
  <si>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</si>
  <si>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</si>
  <si>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</si>
  <si>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</si>
  <si>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</si>
  <si>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</si>
  <si>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</si>
  <si>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</si>
  <si>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</si>
  <si>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</si>
  <si>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</si>
  <si>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</si>
  <si>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</si>
  <si>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</si>
  <si>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</si>
  <si>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</si>
  <si>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</si>
  <si>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</si>
  <si>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</si>
  <si>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</si>
  <si>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</si>
  <si>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</si>
  <si>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</si>
  <si>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</si>
  <si>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</si>
  <si>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</si>
  <si>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</si>
  <si>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</si>
  <si>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</si>
  <si>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</si>
  <si>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</si>
  <si>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</si>
  <si>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</si>
  <si>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</si>
  <si>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</si>
  <si>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</si>
  <si>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</si>
  <si>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</si>
  <si>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</si>
  <si>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</si>
  <si>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</si>
  <si>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</si>
  <si>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</si>
  <si>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</si>
  <si>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</si>
  <si>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</si>
  <si>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</si>
  <si>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</si>
  <si>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</si>
  <si>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</si>
  <si>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</si>
  <si>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</si>
  <si>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</si>
  <si>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</si>
  <si>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</si>
  <si>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</si>
  <si>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</si>
  <si>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</si>
  <si>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</si>
  <si>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</si>
  <si>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</si>
  <si>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</si>
  <si>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</si>
  <si>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</si>
  <si>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</si>
  <si>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</si>
  <si>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</si>
  <si>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</si>
  <si>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</si>
  <si>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</si>
  <si>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</si>
  <si>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</si>
  <si>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</si>
  <si>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</si>
  <si>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</si>
  <si>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</si>
  <si>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</si>
  <si>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</si>
  <si>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</si>
  <si>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</si>
  <si>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</si>
  <si>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</si>
  <si>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</si>
  <si>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</si>
  <si>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</si>
  <si>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</si>
  <si>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</si>
  <si>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</si>
  <si>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</si>
  <si>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</si>
  <si>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</si>
  <si>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</si>
  <si>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</si>
  <si>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</si>
  <si>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</si>
  <si>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</si>
  <si>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</si>
  <si>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</si>
  <si>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</si>
  <si>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</si>
  <si>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</si>
  <si>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</si>
  <si>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</si>
  <si>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</si>
  <si>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</si>
  <si>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</si>
  <si>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</si>
  <si>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</si>
  <si>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</si>
  <si>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</si>
  <si>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</si>
  <si>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</si>
  <si>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</si>
  <si>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</si>
  <si>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</si>
  <si>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</si>
  <si>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</si>
  <si>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</si>
  <si>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</si>
  <si>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</si>
  <si>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</si>
  <si>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</si>
  <si>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</si>
  <si>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</si>
  <si>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</si>
  <si>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</si>
  <si>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</si>
  <si>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</si>
  <si>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</si>
  <si>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</si>
  <si>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</si>
  <si>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</si>
  <si>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</si>
  <si>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</si>
  <si>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</si>
  <si>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</si>
  <si>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</si>
  <si>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</si>
  <si>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</si>
  <si>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</si>
  <si>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</si>
  <si>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</si>
  <si>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</si>
  <si>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</si>
  <si>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</si>
  <si>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</si>
  <si>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</si>
  <si>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</si>
  <si>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</si>
  <si>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</si>
  <si>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</si>
  <si>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</si>
  <si>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</si>
  <si>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</si>
  <si>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</si>
  <si>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</si>
  <si>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</si>
  <si>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</si>
  <si>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</si>
  <si>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</si>
  <si>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</si>
  <si>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</si>
  <si>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</si>
  <si>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</si>
  <si>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</si>
  <si>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</si>
  <si>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</si>
  <si>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</si>
  <si>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</si>
  <si>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</si>
  <si>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</si>
  <si>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</si>
  <si>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</si>
  <si>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</si>
  <si>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</si>
  <si>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</si>
  <si>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</si>
  <si>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</si>
  <si>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</si>
  <si>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</si>
  <si>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</si>
  <si>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</si>
  <si>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</si>
  <si>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</si>
  <si>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</si>
  <si>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</si>
  <si>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</si>
  <si>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</si>
  <si>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</si>
  <si>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</si>
  <si>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</si>
  <si>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</si>
  <si>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</si>
  <si>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</si>
  <si>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</si>
  <si>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</si>
  <si>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</si>
  <si>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</si>
  <si>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</si>
  <si>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</si>
  <si>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</si>
  <si>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</si>
  <si>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</si>
  <si>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</si>
  <si>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</si>
  <si>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</si>
  <si>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</si>
  <si>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</si>
  <si>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</si>
  <si>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</si>
  <si>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</si>
  <si>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</si>
  <si>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</si>
  <si>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</si>
  <si>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</si>
  <si>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</si>
  <si>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</si>
  <si>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</si>
  <si>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</si>
  <si>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</si>
  <si>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</si>
  <si>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</si>
  <si>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</si>
  <si>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</si>
  <si>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</si>
  <si>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</si>
  <si>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</si>
  <si>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</si>
  <si>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</si>
  <si>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</si>
  <si>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</si>
  <si>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</si>
  <si>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</si>
  <si>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</si>
  <si>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</si>
  <si>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</si>
  <si>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</si>
  <si>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</si>
  <si>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</si>
  <si>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</si>
  <si>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</si>
  <si>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</si>
  <si>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</si>
  <si>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</si>
  <si>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</si>
  <si>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</si>
  <si>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</si>
  <si>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</si>
  <si>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</si>
  <si>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</si>
  <si>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</si>
  <si>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</si>
  <si>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</si>
  <si>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</si>
  <si>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</si>
  <si>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</si>
  <si>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</si>
  <si>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</si>
  <si>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</si>
  <si>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</si>
  <si>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</si>
  <si>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</si>
  <si>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</si>
  <si>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</si>
  <si>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</si>
  <si>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</si>
  <si>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</si>
  <si>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</si>
  <si>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</si>
  <si>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</si>
  <si>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</si>
  <si>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</si>
  <si>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</si>
  <si>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</si>
  <si>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</si>
  <si>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</si>
  <si>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</si>
  <si>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</si>
  <si>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</si>
  <si>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</si>
  <si>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</si>
  <si>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</si>
  <si>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</si>
  <si>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</si>
  <si>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</si>
  <si>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</si>
  <si>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</si>
  <si>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</si>
  <si>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</si>
  <si>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</si>
  <si>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</si>
  <si>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</si>
  <si>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</si>
  <si>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</si>
  <si>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</si>
  <si>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</si>
  <si>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</si>
  <si>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</si>
  <si>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</si>
  <si>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</si>
  <si>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</si>
  <si>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</si>
  <si>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</si>
  <si>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</si>
  <si>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</si>
  <si>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</si>
  <si>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</si>
  <si>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</si>
  <si>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</si>
  <si>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</si>
  <si>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</si>
  <si>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</si>
  <si>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</si>
  <si>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</si>
  <si>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</si>
  <si>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</si>
  <si>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</si>
  <si>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</si>
  <si>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</si>
  <si>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</si>
  <si>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</si>
  <si>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</si>
  <si>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</si>
  <si>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</si>
  <si>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</si>
  <si>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</si>
  <si>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</si>
  <si>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</si>
  <si>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</si>
  <si>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</si>
  <si>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</si>
  <si>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</si>
  <si>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</si>
  <si>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</si>
  <si>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</si>
  <si>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</si>
  <si>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</si>
  <si>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</si>
  <si>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</si>
  <si>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</si>
  <si>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</si>
  <si>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</si>
  <si>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</si>
  <si>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</si>
  <si>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</si>
  <si>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</si>
  <si>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</si>
  <si>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</si>
  <si>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</si>
  <si>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</si>
  <si>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</si>
  <si>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</si>
  <si>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</si>
  <si>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</si>
  <si>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</si>
  <si>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</si>
  <si>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</si>
  <si>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</si>
  <si>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</si>
  <si>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</si>
  <si>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</si>
  <si>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</si>
  <si>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</si>
  <si>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</si>
  <si>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</si>
  <si>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</si>
  <si>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</si>
  <si>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</si>
  <si>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</si>
  <si>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</si>
  <si>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</si>
  <si>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</si>
  <si>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</si>
  <si>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</si>
  <si>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</si>
  <si>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</si>
  <si>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</si>
  <si>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</si>
  <si>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</si>
  <si>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</si>
  <si>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</si>
  <si>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</si>
  <si>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</si>
  <si>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</si>
  <si>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</si>
  <si>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</si>
  <si>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</si>
  <si>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</si>
  <si>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</si>
  <si>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</si>
  <si>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</si>
  <si>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</si>
  <si>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</si>
  <si>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</si>
  <si>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</si>
  <si>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</si>
  <si>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</si>
  <si>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</si>
  <si>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</si>
  <si>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</si>
  <si>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</si>
  <si>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</si>
  <si>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</si>
  <si>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</si>
  <si>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</si>
  <si>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</si>
  <si>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</si>
  <si>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</si>
  <si>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</si>
  <si>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</si>
  <si>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</si>
  <si>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</si>
  <si>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</si>
  <si>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</si>
  <si>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</si>
  <si>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</si>
  <si>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</si>
  <si>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</si>
  <si>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</si>
  <si>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</si>
  <si>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</si>
  <si>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</si>
  <si>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</si>
  <si>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</si>
  <si>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</si>
  <si>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</si>
  <si>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</si>
  <si>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</si>
  <si>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</si>
  <si>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</si>
  <si>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</si>
  <si>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</si>
  <si>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</si>
  <si>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</si>
  <si>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</si>
  <si>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</si>
  <si>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</si>
  <si>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</si>
  <si>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</si>
  <si>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</si>
  <si>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</si>
  <si>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</si>
  <si>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</si>
  <si>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</si>
  <si>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</si>
  <si>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</si>
  <si>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</si>
  <si>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</si>
  <si>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</si>
  <si>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</si>
  <si>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</si>
  <si>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</si>
  <si>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</si>
  <si>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</si>
  <si>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</si>
  <si>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</si>
  <si>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</si>
  <si>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</si>
  <si>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</si>
  <si>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</si>
  <si>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</si>
  <si>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</si>
  <si>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</si>
  <si>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</si>
  <si>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</si>
  <si>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</si>
  <si>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</si>
  <si>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</si>
  <si>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</si>
  <si>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</si>
  <si>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</si>
  <si>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</si>
  <si>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</si>
  <si>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</si>
  <si>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</si>
  <si>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</si>
  <si>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</si>
  <si>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</si>
  <si>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</si>
  <si>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</si>
  <si>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</si>
  <si>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</si>
  <si>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</si>
  <si>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</si>
  <si>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</si>
  <si>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</si>
  <si>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</si>
  <si>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</si>
  <si>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</si>
  <si>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</si>
  <si>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</si>
  <si>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</si>
  <si>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</si>
  <si>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</si>
  <si>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</si>
  <si>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</si>
  <si>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</si>
  <si>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</si>
  <si>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</si>
  <si>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</si>
  <si>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</si>
  <si>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</si>
  <si>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</si>
  <si>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</si>
  <si>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</si>
  <si>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</si>
  <si>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</si>
  <si>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</si>
  <si>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</si>
  <si>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</si>
  <si>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</si>
  <si>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</si>
  <si>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</si>
  <si>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</si>
  <si>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</si>
  <si>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</si>
  <si>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</si>
  <si>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</si>
  <si>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</si>
  <si>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</si>
  <si>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</si>
  <si>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</si>
  <si>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</si>
  <si>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</si>
  <si>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</si>
  <si>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</si>
  <si>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</si>
  <si>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</si>
  <si>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</si>
  <si>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</si>
  <si>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</si>
  <si>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</si>
  <si>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</si>
  <si>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</si>
  <si>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</si>
  <si>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</si>
  <si>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</si>
  <si>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</si>
  <si>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</si>
  <si>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</si>
  <si>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</si>
  <si>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</si>
  <si>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</si>
  <si>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</si>
  <si>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</si>
  <si>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</si>
  <si>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</si>
  <si>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</si>
  <si>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</si>
  <si>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</si>
  <si>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</si>
  <si>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</si>
  <si>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</si>
  <si>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</si>
  <si>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</si>
  <si>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</si>
  <si>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</si>
  <si>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</si>
  <si>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</si>
  <si>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</si>
  <si>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</si>
  <si>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</si>
  <si>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</si>
  <si>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</si>
  <si>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</si>
  <si>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</si>
  <si>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</si>
  <si>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</si>
  <si>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</si>
  <si>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</si>
  <si>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</si>
  <si>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</si>
  <si>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</si>
  <si>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</si>
  <si>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</si>
  <si>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</si>
  <si>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</si>
  <si>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</si>
  <si>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</si>
  <si>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</si>
  <si>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</si>
  <si>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</si>
  <si>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</si>
  <si>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</si>
  <si>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</si>
  <si>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</si>
  <si>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</si>
  <si>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</si>
  <si>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</si>
  <si>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</si>
  <si>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</si>
  <si>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</si>
  <si>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</si>
  <si>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</si>
  <si>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</si>
  <si>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</si>
  <si>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</si>
  <si>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</si>
  <si>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</si>
  <si>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</si>
  <si>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</si>
  <si>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</si>
  <si>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</si>
  <si>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</si>
  <si>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</si>
  <si>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</si>
  <si>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</si>
  <si>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</si>
  <si>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</si>
  <si>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</si>
  <si>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</si>
  <si>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</si>
  <si>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</si>
  <si>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</si>
  <si>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</si>
  <si>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</si>
  <si>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</si>
  <si>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</si>
  <si>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</si>
  <si>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</si>
  <si>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</si>
  <si>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</si>
  <si>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</si>
  <si>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</si>
  <si>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</si>
  <si>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</si>
  <si>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</si>
  <si>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</si>
  <si>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</si>
  <si>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</si>
  <si>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</si>
  <si>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</si>
  <si>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</si>
  <si>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</si>
  <si>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</si>
  <si>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</si>
  <si>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</si>
  <si>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</si>
  <si>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</si>
  <si>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</si>
  <si>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</si>
  <si>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</si>
  <si>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</si>
  <si>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</si>
  <si>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</si>
  <si>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</si>
  <si>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</si>
  <si>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</si>
  <si>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</si>
  <si>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</si>
  <si>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</si>
  <si>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</si>
  <si>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</si>
  <si>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</si>
  <si>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</si>
  <si>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</si>
  <si>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</si>
  <si>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</si>
  <si>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</si>
  <si>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</si>
  <si>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</si>
  <si>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</si>
  <si>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</si>
  <si>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</si>
  <si>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</si>
  <si>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</si>
  <si>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</si>
  <si>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</si>
  <si>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</si>
  <si>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</si>
  <si>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</si>
  <si>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</si>
  <si>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</si>
  <si>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</si>
  <si>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</si>
  <si>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</si>
  <si>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</si>
  <si>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</si>
  <si>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</si>
  <si>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</si>
  <si>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</si>
  <si>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</si>
  <si>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</si>
  <si>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</si>
  <si>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</si>
  <si>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</si>
  <si>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</si>
  <si>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</si>
  <si>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</si>
  <si>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</si>
  <si>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</si>
  <si>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</si>
  <si>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</si>
  <si>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</si>
  <si>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</si>
  <si>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</si>
  <si>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</si>
  <si>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</si>
  <si>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</si>
  <si>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</si>
  <si>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</si>
  <si>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</si>
  <si>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</si>
  <si>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</si>
  <si>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</si>
  <si>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</si>
  <si>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</si>
  <si>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</si>
  <si>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</si>
  <si>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</si>
  <si>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</si>
  <si>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</si>
  <si>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</si>
  <si>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</si>
  <si>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</si>
  <si>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</si>
  <si>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</si>
  <si>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</si>
  <si>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</si>
  <si>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</si>
  <si>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</si>
  <si>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</si>
  <si>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</si>
  <si>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</si>
  <si>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</si>
  <si>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</si>
  <si>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</si>
  <si>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</si>
  <si>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</si>
  <si>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</si>
  <si>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</si>
  <si>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</si>
  <si>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</si>
  <si>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</si>
  <si>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</si>
  <si>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</si>
  <si>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</si>
  <si>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</si>
  <si>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</si>
  <si>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</si>
  <si>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</si>
  <si>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</si>
  <si>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</si>
  <si>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</si>
  <si>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</si>
  <si>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</si>
  <si>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</si>
  <si>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</si>
  <si>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</si>
  <si>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</si>
  <si>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</si>
  <si>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</si>
  <si>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</si>
  <si>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</si>
  <si>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</si>
  <si>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</si>
  <si>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</si>
  <si>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</si>
  <si>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</si>
  <si>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</si>
  <si>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</si>
  <si>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</si>
  <si>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</si>
  <si>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</si>
  <si>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</si>
  <si>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</si>
  <si>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</si>
  <si>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</si>
  <si>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</si>
  <si>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</si>
  <si>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</si>
  <si>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</si>
  <si>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</si>
  <si>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</si>
  <si>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</si>
  <si>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</si>
  <si>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</si>
  <si>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</si>
  <si>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</si>
  <si>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</si>
  <si>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</si>
  <si>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</si>
  <si>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</si>
  <si>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</si>
  <si>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</si>
  <si>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</si>
  <si>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</si>
  <si>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</si>
  <si>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</si>
  <si>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</si>
  <si>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</si>
  <si>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</si>
  <si>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</si>
  <si>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</si>
  <si>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</si>
  <si>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</si>
  <si>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</si>
  <si>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</si>
  <si>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</si>
  <si>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</si>
  <si>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</si>
  <si>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</si>
  <si>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</si>
  <si>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</si>
  <si>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</si>
  <si>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</si>
  <si>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</si>
  <si>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</si>
  <si>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</si>
  <si>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</si>
  <si>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</si>
  <si>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</si>
  <si>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</si>
  <si>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</si>
  <si>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</si>
  <si>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</si>
  <si>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</si>
  <si>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</si>
  <si>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</si>
  <si>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</si>
  <si>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</si>
  <si>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</si>
  <si>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</si>
  <si>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</si>
  <si>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</si>
  <si>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</si>
  <si>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</si>
  <si>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</si>
  <si>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</si>
  <si>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</si>
  <si>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</si>
  <si>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</si>
  <si>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</si>
  <si>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</si>
  <si>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</si>
  <si>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</si>
  <si>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</si>
  <si>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</si>
  <si>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</si>
  <si>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</si>
  <si>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</si>
  <si>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</si>
  <si>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</si>
  <si>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</si>
  <si>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</si>
  <si>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</si>
  <si>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</si>
  <si>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</si>
  <si>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</si>
  <si>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</si>
  <si>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</si>
  <si>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</si>
  <si>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</si>
  <si>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</si>
  <si>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</si>
  <si>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</si>
  <si>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</si>
  <si>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</si>
  <si>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</si>
  <si>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</si>
  <si>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</si>
  <si>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</si>
  <si>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</si>
  <si>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</si>
  <si>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</si>
  <si>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</si>
  <si>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</si>
  <si>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</si>
  <si>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</si>
  <si>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</si>
  <si>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</si>
  <si>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</si>
  <si>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</si>
  <si>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</si>
  <si>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</si>
  <si>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</si>
  <si>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</si>
  <si>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</si>
  <si>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</si>
  <si>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</si>
  <si>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</si>
  <si>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</si>
  <si>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</si>
  <si>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</si>
  <si>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</si>
  <si>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</si>
  <si>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</si>
  <si>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</si>
  <si>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</si>
  <si>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</si>
  <si>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</si>
  <si>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</si>
  <si>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</si>
  <si>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</si>
  <si>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</si>
  <si>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</si>
  <si>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</si>
  <si>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</si>
  <si>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</si>
  <si>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</si>
  <si>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</si>
  <si>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</si>
  <si>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</si>
  <si>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</si>
  <si>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</si>
  <si>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</si>
  <si>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</si>
  <si>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</si>
  <si>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</si>
  <si>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</si>
  <si>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</si>
  <si>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</si>
  <si>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</si>
  <si>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</si>
  <si>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</si>
  <si>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</si>
  <si>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</si>
  <si>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</si>
  <si>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</si>
  <si>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</si>
  <si>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</si>
  <si>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</si>
  <si>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</si>
  <si>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</si>
  <si>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</si>
  <si>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</si>
  <si>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</si>
  <si>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</si>
  <si>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</si>
  <si>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</si>
  <si>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</si>
  <si>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</si>
  <si>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</si>
  <si>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</si>
  <si>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</si>
  <si>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</si>
  <si>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</si>
  <si>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</si>
  <si>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</si>
  <si>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</si>
  <si>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</si>
  <si>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</si>
  <si>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</si>
  <si>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</si>
  <si>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</si>
  <si>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</si>
  <si>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</si>
  <si>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</si>
  <si>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</si>
  <si>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</si>
  <si>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</si>
  <si>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</si>
  <si>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</si>
  <si>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</si>
  <si>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</si>
  <si>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</si>
  <si>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</si>
  <si>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</si>
  <si>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</si>
  <si>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</si>
  <si>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</si>
  <si>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</si>
  <si>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</si>
  <si>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</si>
  <si>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</si>
  <si>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</si>
  <si>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</si>
  <si>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</si>
  <si>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</si>
  <si>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</si>
  <si>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</si>
  <si>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</si>
  <si>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</si>
  <si>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</si>
  <si>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</si>
  <si>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</si>
  <si>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</si>
  <si>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</si>
  <si>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</si>
  <si>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</si>
  <si>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</si>
  <si>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</si>
  <si>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</si>
  <si>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</si>
  <si>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</si>
  <si>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</si>
  <si>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</si>
  <si>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</si>
  <si>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</si>
  <si>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</si>
  <si>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</si>
  <si>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</si>
  <si>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</si>
  <si>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</si>
  <si>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</si>
  <si>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</si>
  <si>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</si>
  <si>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</si>
  <si>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</si>
  <si>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</si>
  <si>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</si>
  <si>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</si>
  <si>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</si>
  <si>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</si>
  <si>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</si>
  <si>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</si>
  <si>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</si>
  <si>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</si>
  <si>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</si>
  <si>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</si>
  <si>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</si>
  <si>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</si>
  <si>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</si>
  <si>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</si>
  <si>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</si>
  <si>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</si>
  <si>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</si>
  <si>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</si>
  <si>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</si>
  <si>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</si>
  <si>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</si>
  <si>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</si>
  <si>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</si>
  <si>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</si>
  <si>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</si>
  <si>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</si>
  <si>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</si>
  <si>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</si>
  <si>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</si>
  <si>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</si>
  <si>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</si>
  <si>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</si>
  <si>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</si>
  <si>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</si>
  <si>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</si>
  <si>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</si>
  <si>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</si>
  <si>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</si>
  <si>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</si>
  <si>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</si>
  <si>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</si>
  <si>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</si>
  <si>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</si>
  <si>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</si>
  <si>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</si>
  <si>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</si>
  <si>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</si>
  <si>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</si>
  <si>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</si>
  <si>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</si>
  <si>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</si>
  <si>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</si>
  <si>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</si>
  <si>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</si>
  <si>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</si>
  <si>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</si>
  <si>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</si>
  <si>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</si>
  <si>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</si>
  <si>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</si>
  <si>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</si>
  <si>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</si>
  <si>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</si>
  <si>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</si>
  <si>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</si>
  <si>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</si>
  <si>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</si>
  <si>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</si>
  <si>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</si>
  <si>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</si>
  <si>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</si>
  <si>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</si>
  <si>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</si>
  <si>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</si>
  <si>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</si>
  <si>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</si>
  <si>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</si>
  <si>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</si>
  <si>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</si>
  <si>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</si>
  <si>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</si>
  <si>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</si>
  <si>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</si>
  <si>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</si>
  <si>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</si>
  <si>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</si>
  <si>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</si>
  <si>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</si>
  <si>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</si>
  <si>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</si>
  <si>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</si>
  <si>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</si>
  <si>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</si>
  <si>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</si>
  <si>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</si>
  <si>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</si>
  <si>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</si>
  <si>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</si>
  <si>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</si>
  <si>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</si>
  <si>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</si>
  <si>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</si>
  <si>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</si>
  <si>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</si>
  <si>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</si>
  <si>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</si>
  <si>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</si>
  <si>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</si>
  <si>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</si>
  <si>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</si>
  <si>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</si>
  <si>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</si>
  <si>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</si>
  <si>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</si>
  <si>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</si>
  <si>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</si>
  <si>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</si>
  <si>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</si>
  <si>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</si>
  <si>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</si>
  <si>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</si>
  <si>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</si>
  <si>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</si>
  <si>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</si>
  <si>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</si>
  <si>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</si>
  <si>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</si>
  <si>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</si>
  <si>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</si>
  <si>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</si>
  <si>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</si>
  <si>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</si>
  <si>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</si>
  <si>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</si>
  <si>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</si>
  <si>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</si>
  <si>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</si>
  <si>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</si>
  <si>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</si>
  <si>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</si>
  <si>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</si>
  <si>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</si>
  <si>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</si>
  <si>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</si>
  <si>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</si>
  <si>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</si>
  <si>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</si>
  <si>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</si>
  <si>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</si>
  <si>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</si>
  <si>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</si>
  <si>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</si>
  <si>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</si>
  <si>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</si>
  <si>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</si>
  <si>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</si>
  <si>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</si>
  <si>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</si>
  <si>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</si>
  <si>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</si>
  <si>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</si>
  <si>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</si>
  <si>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</si>
  <si>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</si>
  <si>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</si>
  <si>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</si>
  <si>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</si>
  <si>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</si>
  <si>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</si>
  <si>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</si>
  <si>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</si>
  <si>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</si>
  <si>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</si>
  <si>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</si>
  <si>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</si>
  <si>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</si>
  <si>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</si>
  <si>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</si>
  <si>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</si>
  <si>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</si>
  <si>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</si>
  <si>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</si>
  <si>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</si>
  <si>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</si>
  <si>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</si>
  <si>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</si>
  <si>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</si>
  <si>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</si>
  <si>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</si>
  <si>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</si>
  <si>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</si>
  <si>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</si>
  <si>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</si>
  <si>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</si>
  <si>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</si>
  <si>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</si>
  <si>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</si>
  <si>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</si>
  <si>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</si>
  <si>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</si>
  <si>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</si>
  <si>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</si>
  <si>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</si>
  <si>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</si>
  <si>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</si>
  <si>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</si>
  <si>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</si>
  <si>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</si>
  <si>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</si>
  <si>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</si>
  <si>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</si>
  <si>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</si>
  <si>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</si>
  <si>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</si>
  <si>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</si>
  <si>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</si>
  <si>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</si>
  <si>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</si>
  <si>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</si>
  <si>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</si>
  <si>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</si>
  <si>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</si>
  <si>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</si>
  <si>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</si>
  <si>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</si>
  <si>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</si>
  <si>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</si>
  <si>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</si>
  <si>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</si>
  <si>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</si>
  <si>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</si>
  <si>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</si>
  <si>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</si>
  <si>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</si>
  <si>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</si>
  <si>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</si>
  <si>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</si>
  <si>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</si>
  <si>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</si>
  <si>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</si>
  <si>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</si>
  <si>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</si>
  <si>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</si>
  <si>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</si>
  <si>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</si>
  <si>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</si>
  <si>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</si>
  <si>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</si>
  <si>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</si>
  <si>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</si>
  <si>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</si>
  <si>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</si>
  <si>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</si>
  <si>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</si>
  <si>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</si>
  <si>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</si>
  <si>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</si>
  <si>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</si>
  <si>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</si>
  <si>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</si>
  <si>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</si>
  <si>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</si>
  <si>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</si>
  <si>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</si>
  <si>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</si>
  <si>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</si>
  <si>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</si>
  <si>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</si>
  <si>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</si>
  <si>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</si>
  <si>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</si>
  <si>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</si>
  <si>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</si>
  <si>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</si>
  <si>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</si>
  <si>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</si>
  <si>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</si>
  <si>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</si>
  <si>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</si>
  <si>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</si>
  <si>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</si>
  <si>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</si>
  <si>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</si>
  <si>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</si>
  <si>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</si>
  <si>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</si>
  <si>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</si>
  <si>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</si>
  <si>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</si>
  <si>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</si>
  <si>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</si>
  <si>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</si>
  <si>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</si>
  <si>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</si>
  <si>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</si>
  <si>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</si>
  <si>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</si>
  <si>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</si>
  <si>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</si>
  <si>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</si>
  <si>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</si>
  <si>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</si>
  <si>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</si>
  <si>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</si>
  <si>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</si>
  <si>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</si>
  <si>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</si>
  <si>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</si>
  <si>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</si>
  <si>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</si>
  <si>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</si>
  <si>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</si>
  <si>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</si>
  <si>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</si>
  <si>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</si>
  <si>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</si>
  <si>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</si>
  <si>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</si>
  <si>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</si>
  <si>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</si>
  <si>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</si>
  <si>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</si>
  <si>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</si>
  <si>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</si>
  <si>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</si>
  <si>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</si>
  <si>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</si>
  <si>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</si>
  <si>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</si>
  <si>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</si>
  <si>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</si>
  <si>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</si>
  <si>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</si>
  <si>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</si>
  <si>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</si>
  <si>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</si>
  <si>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</si>
  <si>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</si>
  <si>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</si>
  <si>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</si>
  <si>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</si>
  <si>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</si>
  <si>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</si>
  <si>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</si>
  <si>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</si>
  <si>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</si>
  <si>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</si>
  <si>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</si>
  <si>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</si>
  <si>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</si>
  <si>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</si>
  <si>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</si>
  <si>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</si>
  <si>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</si>
  <si>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</si>
  <si>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</si>
  <si>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</si>
  <si>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</si>
  <si>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</si>
  <si>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</si>
  <si>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</si>
  <si>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</si>
  <si>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</si>
  <si>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</si>
  <si>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</si>
  <si>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</si>
  <si>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</si>
  <si>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</si>
  <si>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</si>
  <si>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</si>
  <si>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</si>
  <si>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</si>
  <si>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</si>
  <si>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</si>
  <si>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</si>
  <si>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</si>
  <si>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</si>
  <si>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</si>
  <si>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</si>
  <si>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</si>
  <si>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</si>
  <si>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</si>
  <si>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</si>
  <si>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</si>
  <si>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</si>
  <si>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</si>
  <si>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</si>
  <si>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</si>
  <si>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</si>
  <si>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</si>
  <si>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</si>
  <si>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</si>
  <si>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</si>
  <si>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</si>
  <si>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</si>
  <si>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</si>
  <si>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</si>
  <si>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</si>
  <si>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</si>
  <si>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</si>
  <si>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</si>
  <si>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</si>
  <si>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</si>
  <si>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</si>
  <si>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</si>
  <si>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</si>
  <si>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</si>
  <si>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</si>
  <si>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</si>
  <si>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</si>
  <si>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</si>
  <si>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</si>
  <si>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</si>
  <si>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</si>
  <si>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</si>
  <si>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</si>
  <si>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</si>
  <si>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</si>
  <si>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</si>
  <si>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</si>
  <si>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</si>
  <si>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</si>
  <si>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</si>
  <si>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</si>
  <si>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</si>
  <si>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</si>
  <si>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</si>
  <si>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</si>
  <si>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</si>
  <si>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</si>
  <si>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</si>
  <si>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</si>
  <si>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</si>
  <si>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</si>
  <si>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</si>
  <si>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</si>
  <si>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</si>
  <si>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</si>
  <si>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</si>
  <si>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</si>
  <si>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</si>
  <si>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</si>
  <si>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</si>
  <si>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</si>
  <si>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</si>
  <si>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</si>
  <si>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</si>
  <si>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</si>
  <si>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</si>
  <si>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</si>
  <si>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</si>
  <si>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</si>
  <si>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</si>
  <si>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</si>
  <si>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</si>
  <si>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</si>
  <si>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</si>
  <si>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</si>
  <si>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</si>
  <si>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</si>
  <si>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</si>
  <si>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</si>
  <si>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</si>
  <si>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</si>
  <si>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</si>
  <si>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</si>
  <si>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</si>
  <si>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</si>
  <si>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</si>
  <si>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</si>
  <si>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</si>
  <si>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</si>
  <si>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</si>
  <si>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</si>
  <si>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</si>
  <si>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</si>
  <si>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</si>
  <si>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</si>
  <si>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</si>
  <si>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</si>
  <si>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</si>
  <si>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</si>
  <si>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</si>
  <si>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</si>
  <si>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</si>
  <si>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</si>
  <si>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</si>
  <si>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</si>
  <si>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</si>
  <si>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</si>
  <si>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</si>
  <si>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</si>
  <si>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</si>
  <si>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</si>
  <si>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</si>
  <si>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</si>
  <si>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</si>
  <si>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</si>
  <si>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</si>
  <si>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</si>
  <si>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</si>
  <si>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</si>
  <si>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</si>
  <si>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</si>
  <si>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</si>
  <si>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</si>
  <si>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</si>
  <si>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</si>
  <si>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</si>
  <si>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</si>
  <si>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</si>
  <si>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</si>
  <si>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</si>
  <si>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</si>
  <si>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</si>
  <si>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</si>
  <si>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</si>
  <si>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</si>
  <si>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</si>
  <si>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</si>
  <si>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</si>
  <si>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</si>
  <si>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</si>
  <si>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</si>
  <si>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</si>
  <si>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</si>
  <si>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</si>
  <si>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</si>
  <si>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</si>
  <si>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</si>
  <si>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</si>
  <si>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</si>
  <si>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</si>
  <si>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</si>
  <si>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</si>
  <si>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</si>
  <si>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</si>
  <si>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</si>
  <si>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</si>
  <si>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</si>
  <si>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</si>
  <si>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</si>
  <si>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</si>
  <si>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</si>
  <si>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</si>
  <si>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</si>
  <si>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</si>
  <si>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</si>
  <si>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</si>
  <si>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</si>
  <si>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</si>
  <si>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</si>
  <si>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</si>
  <si>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</si>
  <si>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</si>
  <si>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</si>
  <si>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</si>
  <si>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</si>
  <si>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</si>
  <si>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</si>
  <si>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</si>
  <si>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</si>
  <si>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</si>
  <si>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</si>
  <si>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</si>
  <si>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</si>
  <si>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</si>
  <si>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</si>
  <si>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</si>
  <si>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</si>
  <si>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</si>
  <si>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</si>
  <si>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</si>
  <si>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</si>
  <si>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</si>
  <si>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</si>
  <si>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</si>
  <si>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</si>
  <si>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</si>
  <si>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</si>
  <si>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</si>
  <si>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</si>
  <si>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</si>
  <si>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</si>
  <si>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</si>
  <si>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</si>
  <si>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</si>
  <si>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</si>
  <si>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</si>
  <si>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</si>
  <si>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</si>
  <si>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</si>
  <si>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</si>
  <si>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</si>
  <si>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</si>
  <si>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</si>
  <si>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</si>
  <si>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</si>
  <si>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</si>
  <si>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</si>
  <si>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</si>
  <si>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</si>
  <si>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</si>
  <si>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</si>
  <si>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</si>
  <si>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</si>
  <si>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</si>
  <si>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</si>
  <si>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</si>
  <si>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</si>
  <si>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</si>
  <si>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</si>
  <si>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</si>
  <si>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</si>
  <si>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</si>
  <si>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</si>
  <si>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</si>
  <si>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</si>
  <si>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</si>
  <si>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</si>
  <si>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</si>
  <si>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</si>
  <si>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</si>
  <si>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</si>
  <si>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</si>
  <si>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</si>
  <si>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</si>
  <si>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</si>
  <si>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</si>
  <si>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</si>
  <si>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</si>
  <si>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</si>
  <si>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</si>
  <si>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</si>
  <si>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</si>
  <si>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</si>
  <si>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</si>
  <si>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</si>
  <si>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</si>
  <si>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</si>
  <si>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</si>
  <si>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</si>
  <si>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</si>
  <si>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</si>
  <si>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</si>
  <si>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</si>
  <si>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</si>
  <si>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</si>
  <si>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</si>
  <si>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</si>
  <si>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</si>
  <si>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</si>
  <si>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</si>
  <si>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</si>
  <si>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</si>
  <si>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</si>
  <si>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</si>
  <si>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</si>
  <si>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</si>
  <si>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</si>
  <si>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</si>
  <si>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</si>
  <si>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</si>
  <si>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</si>
  <si>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</si>
  <si>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</si>
  <si>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</si>
  <si>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</si>
  <si>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</si>
  <si>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</si>
  <si>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</si>
  <si>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</si>
  <si>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</si>
  <si>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</si>
  <si>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</si>
  <si>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</si>
  <si>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</si>
  <si>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</si>
  <si>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</si>
  <si>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</si>
  <si>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</si>
  <si>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</si>
  <si>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</si>
  <si>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</si>
  <si>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</si>
  <si>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</si>
  <si>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</si>
  <si>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</si>
  <si>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</si>
  <si>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</si>
  <si>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</si>
  <si>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</si>
  <si>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</si>
  <si>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</si>
  <si>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</si>
  <si>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</si>
  <si>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</si>
  <si>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</si>
  <si>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</si>
  <si>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</si>
  <si>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</si>
  <si>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</si>
  <si>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</si>
  <si>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</si>
  <si>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</si>
  <si>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</si>
  <si>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</si>
  <si>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</si>
  <si>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</si>
  <si>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</si>
  <si>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</si>
  <si>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</si>
  <si>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</si>
  <si>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</si>
  <si>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</si>
  <si>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</si>
  <si>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</si>
  <si>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</si>
  <si>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</si>
  <si>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</si>
  <si>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</si>
  <si>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</si>
  <si>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</si>
  <si>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</si>
  <si>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</si>
  <si>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</si>
  <si>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</si>
  <si>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</si>
  <si>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</si>
  <si>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</si>
  <si>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</si>
  <si>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</si>
  <si>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</si>
  <si>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</si>
  <si>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</si>
  <si>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</si>
  <si>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</si>
  <si>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</si>
  <si>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</si>
  <si>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</si>
  <si>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</si>
  <si>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</si>
  <si>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</si>
  <si>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</si>
  <si>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</si>
  <si>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</si>
  <si>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</si>
  <si>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</si>
  <si>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</si>
  <si>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</si>
  <si>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</si>
  <si>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</si>
  <si>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</si>
  <si>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</si>
  <si>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</si>
  <si>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</si>
  <si>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</si>
  <si>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</si>
  <si>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</si>
  <si>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</si>
  <si>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</si>
  <si>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</si>
  <si>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</si>
  <si>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</si>
  <si>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</si>
  <si>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</si>
  <si>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</si>
  <si>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</si>
  <si>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</si>
  <si>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</si>
  <si>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</si>
  <si>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</si>
  <si>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</si>
  <si>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</si>
  <si>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</si>
  <si>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</si>
  <si>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</si>
  <si>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</si>
  <si>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</si>
  <si>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</si>
  <si>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</si>
  <si>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</si>
  <si>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</si>
  <si>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</si>
  <si>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</si>
  <si>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</si>
  <si>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</si>
  <si>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</si>
  <si>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</si>
  <si>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</si>
  <si>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</si>
  <si>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</si>
  <si>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</si>
  <si>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</si>
  <si>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</si>
  <si>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</si>
  <si>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</si>
  <si>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</si>
  <si>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</si>
  <si>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</si>
  <si>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</si>
  <si>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</si>
  <si>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</si>
  <si>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</si>
  <si>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</si>
  <si>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</si>
  <si>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</si>
  <si>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</si>
  <si>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</si>
  <si>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</si>
  <si>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</si>
  <si>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</si>
  <si>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</si>
  <si>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</si>
  <si>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</si>
  <si>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</si>
  <si>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</si>
  <si>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</si>
  <si>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</si>
  <si>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</si>
  <si>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</si>
  <si>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</si>
  <si>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</si>
  <si>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</si>
  <si>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</si>
  <si>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</si>
  <si>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</si>
  <si>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</si>
  <si>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</si>
  <si>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</si>
  <si>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</si>
  <si>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</si>
  <si>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</si>
  <si>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</si>
  <si>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</si>
  <si>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</si>
  <si>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</si>
  <si>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</si>
  <si>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</si>
  <si>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</si>
  <si>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</si>
  <si>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</si>
  <si>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</si>
  <si>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</si>
  <si>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</si>
  <si>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</si>
  <si>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</si>
  <si>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</si>
  <si>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</si>
  <si>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</si>
  <si>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</si>
  <si>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</si>
  <si>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</si>
  <si>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</si>
  <si>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</si>
  <si>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</si>
  <si>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</si>
  <si>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</si>
  <si>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</si>
  <si>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</si>
  <si>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</si>
  <si>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</si>
  <si>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</si>
  <si>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</si>
  <si>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</si>
  <si>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</si>
  <si>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</si>
  <si>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</si>
  <si>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</si>
  <si>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</si>
  <si>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</si>
  <si>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</si>
  <si>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</si>
  <si>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</si>
  <si>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</si>
  <si>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</si>
  <si>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</si>
  <si>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</si>
  <si>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</si>
  <si>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</si>
  <si>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</si>
  <si>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</si>
  <si>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</si>
  <si>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</si>
  <si>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</si>
  <si>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</si>
  <si>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</si>
  <si>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</si>
  <si>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</si>
  <si>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</si>
  <si>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</si>
  <si>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</si>
  <si>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</si>
  <si>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</si>
  <si>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</si>
  <si>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</si>
  <si>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</si>
  <si>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</si>
  <si>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</si>
  <si>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</si>
  <si>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</si>
  <si>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</si>
  <si>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</si>
  <si>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</si>
  <si>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</si>
  <si>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</si>
  <si>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</si>
  <si>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</si>
  <si>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</si>
  <si>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</si>
  <si>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</si>
  <si>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</si>
  <si>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</si>
  <si>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</si>
  <si>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</si>
  <si>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</si>
  <si>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</si>
  <si>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</si>
  <si>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</si>
  <si>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</si>
  <si>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</si>
  <si>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</si>
  <si>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</si>
  <si>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</si>
  <si>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</si>
  <si>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</si>
  <si>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</si>
  <si>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</si>
  <si>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</si>
  <si>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</si>
  <si>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</si>
  <si>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</si>
  <si>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</si>
  <si>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</si>
  <si>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</si>
  <si>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</si>
  <si>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</si>
  <si>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</si>
  <si>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</si>
  <si>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</si>
  <si>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</si>
  <si>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</si>
  <si>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</si>
  <si>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</si>
  <si>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</si>
  <si>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</si>
  <si>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</si>
  <si>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</si>
  <si>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</si>
  <si>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</si>
  <si>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</si>
  <si>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</si>
  <si>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</si>
  <si>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</si>
  <si>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</si>
  <si>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</si>
  <si>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</si>
  <si>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</si>
  <si>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</si>
  <si>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</si>
  <si>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</si>
  <si>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</si>
  <si>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</si>
  <si>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</si>
  <si>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</si>
  <si>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</si>
  <si>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</si>
  <si>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</si>
  <si>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</si>
  <si>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</si>
  <si>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</si>
  <si>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</si>
  <si>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</si>
  <si>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</si>
  <si>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</si>
  <si>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</si>
  <si>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</si>
  <si>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</si>
  <si>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</si>
  <si>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</si>
  <si>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</si>
  <si>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</si>
  <si>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</si>
  <si>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</si>
  <si>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</si>
  <si>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</si>
  <si>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</si>
  <si>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</si>
  <si>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</si>
  <si>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</si>
  <si>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</si>
  <si>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</si>
  <si>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</si>
  <si>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</si>
  <si>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</si>
  <si>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</si>
  <si>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</si>
  <si>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</si>
  <si>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</si>
  <si>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</si>
  <si>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</si>
  <si>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</si>
  <si>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</si>
  <si>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</si>
  <si>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</si>
  <si>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</si>
  <si>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</si>
  <si>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</si>
  <si>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</si>
  <si>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</si>
  <si>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</si>
  <si>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</si>
  <si>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</si>
  <si>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</si>
  <si>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</si>
  <si>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</si>
  <si>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</si>
  <si>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</si>
  <si>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</si>
  <si>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</si>
  <si>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</si>
  <si>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</si>
  <si>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</si>
  <si>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</si>
  <si>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</si>
  <si>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</si>
  <si>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</si>
  <si>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</si>
  <si>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</si>
  <si>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</si>
  <si>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</si>
  <si>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</si>
  <si>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</si>
  <si>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</si>
  <si>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</si>
  <si>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</si>
  <si>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</si>
  <si>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</si>
  <si>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</si>
  <si>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</si>
  <si>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</si>
  <si>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</si>
  <si>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</si>
  <si>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</si>
  <si>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</si>
  <si>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</si>
  <si>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</si>
  <si>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</si>
  <si>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</si>
  <si>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</si>
  <si>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</si>
  <si>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</si>
  <si>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</si>
  <si>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</si>
  <si>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</si>
  <si>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</si>
  <si>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</si>
  <si>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</si>
  <si>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</si>
  <si>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</si>
  <si>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</si>
  <si>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</si>
  <si>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</si>
  <si>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</si>
  <si>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</si>
  <si>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</si>
  <si>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</si>
  <si>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</si>
  <si>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</si>
  <si>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</si>
  <si>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</si>
  <si>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</si>
  <si>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</si>
  <si>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</si>
  <si>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</si>
  <si>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</si>
  <si>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</si>
  <si>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</si>
  <si>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</si>
  <si>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</si>
  <si>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</si>
  <si>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</si>
  <si>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</si>
  <si>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</si>
  <si>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</si>
  <si>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</si>
  <si>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</si>
  <si>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</si>
  <si>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</si>
  <si>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</si>
  <si>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</si>
  <si>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</si>
  <si>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</si>
  <si>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</si>
  <si>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</si>
  <si>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</si>
  <si>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</si>
  <si>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</si>
  <si>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</si>
  <si>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</si>
  <si>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</si>
  <si>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</si>
  <si>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</si>
  <si>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</si>
  <si>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</si>
  <si>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</si>
  <si>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</si>
  <si>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</si>
  <si>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</si>
  <si>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</si>
  <si>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</si>
  <si>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</si>
  <si>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</si>
  <si>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</si>
  <si>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</si>
  <si>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</si>
  <si>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</si>
  <si>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</si>
  <si>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</si>
  <si>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</si>
  <si>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</si>
  <si>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</si>
  <si>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</si>
  <si>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</si>
  <si>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</si>
  <si>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</si>
  <si>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</si>
  <si>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</si>
  <si>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</si>
  <si>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</si>
  <si>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</si>
  <si>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</si>
  <si>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</si>
  <si>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</si>
  <si>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</si>
  <si>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</si>
  <si>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</si>
  <si>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</si>
  <si>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</si>
  <si>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</si>
  <si>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</si>
  <si>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</si>
  <si>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</si>
  <si>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</si>
  <si>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</si>
  <si>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</si>
  <si>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</si>
  <si>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</si>
  <si>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</si>
  <si>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</si>
  <si>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</si>
  <si>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</si>
  <si>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</si>
  <si>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</si>
  <si>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</si>
  <si>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</si>
  <si>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</si>
  <si>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</si>
  <si>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</si>
  <si>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</si>
  <si>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</si>
  <si>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</si>
  <si>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</si>
  <si>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</si>
  <si>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</si>
  <si>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</si>
  <si>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</si>
  <si>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</si>
  <si>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</si>
  <si>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</si>
  <si>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</si>
  <si>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</si>
  <si>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</si>
  <si>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</si>
  <si>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</si>
  <si>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</si>
  <si>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</si>
  <si>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</si>
  <si>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</si>
  <si>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</si>
  <si>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</si>
  <si>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</si>
  <si>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</si>
  <si>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</si>
  <si>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</si>
  <si>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</si>
  <si>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</si>
  <si>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</si>
  <si>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</si>
  <si>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</si>
  <si>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</si>
  <si>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</si>
  <si>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</si>
  <si>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</si>
  <si>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</si>
  <si>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</si>
  <si>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</si>
  <si>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</si>
  <si>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</si>
  <si>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</si>
  <si>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</si>
  <si>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</si>
  <si>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</si>
  <si>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</si>
  <si>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</si>
  <si>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</si>
  <si>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</si>
  <si>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</si>
  <si>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</si>
  <si>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</si>
  <si>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</si>
  <si>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</si>
  <si>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</si>
  <si>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</si>
  <si>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</si>
  <si>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</si>
  <si>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</si>
  <si>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</si>
  <si>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</si>
  <si>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</si>
  <si>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</si>
  <si>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</si>
  <si>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</si>
  <si>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</si>
  <si>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</si>
  <si>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</si>
  <si>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</si>
  <si>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</si>
  <si>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</si>
  <si>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</si>
  <si>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</si>
  <si>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</si>
  <si>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</si>
  <si>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</si>
  <si>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</si>
  <si>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</si>
  <si>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</si>
  <si>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</si>
  <si>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</si>
  <si>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</si>
  <si>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</si>
  <si>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</si>
  <si>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</si>
  <si>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</si>
  <si>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</si>
  <si>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</si>
  <si>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</si>
  <si>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</si>
  <si>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</si>
  <si>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</si>
  <si>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</si>
  <si>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</si>
  <si>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</si>
  <si>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</si>
  <si>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</si>
  <si>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</si>
  <si>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</si>
  <si>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</si>
  <si>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</si>
  <si>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</si>
  <si>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</si>
  <si>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</si>
  <si>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</si>
  <si>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</si>
  <si>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</si>
  <si>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</si>
  <si>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</si>
  <si>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</si>
  <si>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</si>
  <si>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</si>
  <si>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</si>
  <si>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</si>
  <si>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</si>
  <si>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</si>
  <si>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</si>
  <si>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</si>
  <si>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</si>
  <si>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</si>
  <si>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</si>
  <si>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</si>
  <si>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</si>
  <si>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</si>
  <si>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</si>
  <si>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</si>
  <si>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</si>
  <si>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</si>
  <si>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</si>
  <si>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</si>
  <si>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</si>
  <si>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</si>
  <si>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</si>
  <si>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</si>
  <si>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</si>
  <si>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</si>
  <si>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</si>
  <si>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</si>
  <si>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</si>
  <si>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</si>
  <si>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</si>
  <si>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</si>
  <si>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</si>
  <si>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</si>
  <si>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</si>
  <si>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</si>
  <si>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</si>
  <si>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</si>
  <si>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</si>
  <si>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</si>
  <si>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</si>
  <si>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</si>
  <si>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</si>
  <si>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</si>
  <si>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</si>
  <si>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</si>
  <si>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</si>
  <si>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</si>
  <si>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</si>
  <si>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</si>
  <si>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</si>
  <si>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</si>
  <si>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</si>
  <si>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</si>
  <si>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</si>
  <si>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</si>
  <si>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</si>
  <si>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</si>
  <si>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</si>
  <si>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</si>
  <si>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</si>
  <si>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</si>
  <si>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</si>
  <si>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</si>
  <si>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</si>
  <si>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</si>
  <si>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</si>
  <si>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</si>
  <si>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</si>
  <si>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</si>
  <si>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</si>
  <si>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</si>
  <si>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</si>
  <si>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</si>
  <si>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</si>
  <si>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</si>
  <si>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</si>
  <si>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</si>
  <si>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</si>
  <si>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</si>
  <si>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</si>
  <si>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</si>
  <si>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</si>
  <si>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</si>
  <si>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</si>
  <si>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</si>
  <si>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</si>
  <si>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</si>
  <si>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</si>
  <si>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</si>
  <si>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</si>
  <si>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</si>
  <si>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</si>
  <si>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</si>
  <si>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</si>
  <si>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</si>
  <si>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</si>
  <si>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</si>
  <si>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</si>
  <si>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</si>
  <si>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</si>
  <si>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</si>
  <si>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</si>
  <si>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</si>
  <si>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</si>
  <si>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</si>
  <si>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</si>
  <si>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</si>
  <si>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</si>
  <si>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</si>
  <si>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</si>
  <si>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</si>
  <si>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</si>
  <si>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</si>
  <si>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</si>
  <si>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</si>
  <si>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</si>
  <si>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</si>
  <si>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</si>
  <si>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</si>
  <si>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</si>
  <si>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</si>
  <si>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</si>
  <si>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</si>
  <si>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</si>
  <si>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</si>
  <si>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</si>
  <si>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</si>
  <si>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</si>
  <si>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</si>
  <si>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</si>
  <si>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</si>
  <si>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</si>
  <si>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</si>
  <si>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</si>
  <si>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</si>
  <si>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</si>
  <si>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</si>
  <si>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</si>
  <si>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</si>
  <si>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</si>
  <si>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</si>
  <si>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</si>
  <si>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</si>
  <si>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</si>
  <si>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</si>
  <si>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</si>
  <si>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</si>
  <si>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</si>
  <si>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</si>
  <si>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</si>
  <si>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</si>
  <si>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</si>
  <si>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</si>
  <si>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</si>
  <si>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</si>
  <si>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</si>
  <si>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</si>
  <si>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</si>
  <si>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</si>
  <si>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</si>
  <si>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</si>
  <si>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</si>
  <si>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</si>
  <si>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</si>
  <si>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</si>
  <si>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</si>
  <si>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</si>
  <si>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</si>
  <si>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</si>
  <si>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</si>
  <si>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</si>
  <si>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</si>
  <si>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</si>
  <si>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</si>
  <si>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</si>
  <si>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</si>
  <si>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</si>
  <si>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</si>
  <si>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</si>
  <si>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</si>
  <si>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</si>
  <si>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</si>
  <si>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</si>
  <si>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</si>
  <si>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</si>
  <si>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</si>
  <si>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</si>
  <si>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</si>
  <si>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</si>
  <si>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</si>
  <si>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</si>
  <si>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</si>
  <si>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</si>
  <si>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</si>
  <si>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</si>
  <si>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</si>
  <si>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</si>
  <si>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</si>
  <si>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</si>
  <si>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</si>
  <si>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</si>
  <si>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</si>
  <si>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</si>
  <si>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</si>
  <si>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</si>
  <si>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</si>
  <si>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</si>
  <si>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</si>
  <si>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</si>
  <si>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</si>
  <si>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</si>
  <si>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</si>
  <si>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</si>
  <si>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</si>
  <si>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</si>
  <si>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</si>
  <si>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</si>
  <si>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</si>
  <si>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</si>
  <si>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</si>
  <si>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</si>
  <si>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</si>
  <si>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</si>
  <si>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</si>
  <si>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</si>
  <si>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</si>
  <si>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</si>
  <si>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</si>
  <si>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</si>
  <si>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</si>
  <si>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</si>
  <si>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</si>
  <si>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</si>
  <si>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</si>
  <si>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</si>
  <si>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</si>
  <si>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</si>
  <si>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</si>
  <si>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</si>
  <si>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</si>
  <si>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</si>
  <si>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</si>
  <si>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</si>
  <si>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</si>
  <si>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</si>
  <si>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</si>
  <si>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</si>
  <si>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</si>
  <si>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</si>
  <si>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</si>
  <si>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</si>
  <si>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</si>
  <si>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</si>
  <si>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</si>
  <si>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</si>
  <si>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</si>
  <si>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</si>
  <si>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</si>
  <si>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</si>
  <si>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</si>
  <si>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</si>
  <si>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</si>
  <si>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</si>
  <si>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</si>
  <si>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</si>
  <si>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</si>
  <si>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</si>
  <si>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</si>
  <si>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</si>
  <si>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</si>
  <si>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</si>
  <si>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</si>
  <si>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</si>
  <si>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</si>
  <si>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</si>
  <si>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</si>
  <si>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</si>
  <si>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</si>
  <si>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</si>
  <si>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</si>
  <si>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</si>
  <si>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</si>
  <si>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</si>
  <si>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</si>
  <si>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</si>
  <si>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</si>
  <si>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</si>
  <si>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</si>
  <si>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</si>
  <si>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</si>
  <si>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</si>
  <si>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</si>
  <si>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</si>
  <si>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</si>
  <si>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</si>
  <si>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</si>
  <si>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</si>
  <si>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</si>
  <si>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</si>
  <si>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</si>
  <si>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</si>
  <si>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</si>
  <si>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</si>
  <si>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</si>
  <si>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</si>
  <si>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</si>
  <si>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</si>
  <si>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</si>
  <si>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</si>
  <si>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</si>
  <si>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</si>
  <si>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</si>
  <si>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</si>
  <si>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</si>
  <si>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</si>
  <si>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</si>
  <si>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</si>
  <si>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</si>
  <si>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</si>
  <si>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</si>
  <si>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</si>
  <si>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</si>
  <si>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</si>
  <si>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</si>
  <si>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</si>
  <si>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</si>
  <si>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</si>
  <si>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</si>
  <si>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</si>
  <si>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</si>
  <si>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</si>
  <si>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</si>
  <si>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</si>
  <si>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</si>
  <si>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</si>
  <si>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</si>
  <si>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</si>
  <si>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</si>
  <si>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</si>
  <si>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</si>
  <si>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</si>
  <si>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</si>
  <si>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</si>
  <si>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</si>
  <si>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</si>
  <si>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</si>
  <si>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</si>
  <si>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</si>
  <si>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</si>
  <si>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</si>
  <si>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</si>
  <si>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</si>
  <si>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</si>
  <si>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</si>
  <si>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</si>
  <si>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</si>
  <si>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</si>
  <si>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</si>
  <si>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</si>
  <si>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</si>
  <si>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</si>
  <si>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</si>
  <si>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</si>
  <si>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</si>
  <si>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</si>
  <si>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</si>
  <si>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</si>
  <si>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</si>
  <si>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</si>
  <si>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</si>
  <si>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</si>
  <si>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</si>
  <si>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</si>
  <si>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</si>
  <si>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</si>
  <si>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</si>
  <si>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</si>
  <si>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</si>
  <si>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</si>
  <si>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</si>
  <si>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</si>
  <si>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</si>
  <si>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</si>
  <si>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</si>
  <si>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</si>
  <si>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</si>
  <si>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</si>
  <si>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</si>
  <si>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</si>
  <si>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</si>
  <si>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</si>
  <si>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</si>
  <si>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</si>
  <si>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</si>
  <si>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</si>
  <si>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</si>
  <si>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</si>
  <si>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</si>
  <si>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</si>
  <si>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</si>
  <si>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</si>
  <si>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</si>
  <si>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</si>
  <si>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</si>
  <si>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</si>
  <si>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</si>
  <si>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</si>
  <si>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</si>
  <si>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</si>
  <si>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</si>
  <si>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</si>
  <si>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</si>
  <si>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</si>
  <si>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</si>
  <si>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</si>
  <si>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</si>
  <si>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</si>
  <si>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</si>
  <si>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</si>
  <si>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</si>
  <si>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</si>
  <si>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</si>
  <si>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</si>
  <si>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</si>
  <si>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</si>
  <si>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</si>
  <si>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</si>
  <si>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</si>
  <si>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</si>
  <si>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</si>
  <si>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</si>
  <si>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</si>
  <si>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</si>
  <si>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</si>
  <si>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</si>
  <si>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</si>
  <si>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</si>
  <si>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</si>
  <si>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</si>
  <si>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</si>
  <si>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</si>
  <si>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</si>
  <si>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</si>
  <si>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</si>
  <si>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</si>
  <si>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</si>
  <si>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</si>
  <si>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</si>
  <si>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</si>
  <si>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</si>
  <si>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</si>
  <si>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</si>
  <si>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</si>
  <si>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</si>
  <si>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</si>
  <si>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</si>
  <si>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</si>
  <si>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</si>
  <si>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</si>
  <si>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</si>
  <si>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</si>
  <si>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</si>
  <si>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</si>
  <si>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</si>
  <si>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</si>
  <si>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</si>
  <si>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</si>
  <si>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</si>
  <si>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</si>
  <si>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</si>
  <si>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</si>
  <si>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</si>
  <si>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</si>
  <si>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</si>
  <si>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</si>
  <si>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</si>
  <si>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</si>
  <si>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</si>
  <si>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</si>
  <si>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</si>
  <si>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</si>
  <si>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</si>
  <si>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</si>
  <si>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</si>
  <si>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</si>
  <si>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</si>
  <si>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</si>
  <si>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</si>
  <si>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</si>
  <si>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</si>
  <si>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</si>
  <si>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</si>
  <si>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</si>
  <si>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</si>
  <si>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</si>
  <si>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</si>
  <si>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</si>
  <si>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</si>
  <si>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</si>
  <si>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</si>
  <si>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</si>
  <si>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</si>
  <si>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</si>
  <si>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</si>
  <si>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</si>
  <si>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</si>
  <si>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</si>
  <si>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</si>
  <si>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</si>
  <si>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</si>
  <si>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</si>
  <si>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</si>
  <si>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</si>
  <si>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</si>
  <si>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</si>
  <si>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</si>
  <si>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</si>
  <si>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</si>
  <si>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</si>
  <si>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</si>
  <si>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</si>
  <si>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</si>
  <si>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</si>
  <si>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</si>
  <si>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</si>
  <si>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</si>
  <si>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</si>
  <si>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</si>
  <si>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</si>
  <si>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</si>
  <si>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</si>
  <si>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</si>
  <si>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</si>
  <si>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</si>
  <si>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</si>
  <si>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</si>
  <si>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</si>
  <si>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</si>
  <si>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</si>
  <si>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</si>
  <si>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</si>
  <si>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</si>
  <si>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</si>
  <si>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</si>
  <si>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</si>
  <si>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</si>
  <si>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</si>
  <si>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</si>
  <si>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</si>
  <si>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</si>
  <si>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</si>
  <si>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</si>
  <si>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</si>
  <si>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</si>
  <si>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</si>
  <si>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</si>
  <si>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</si>
  <si>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</si>
  <si>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</si>
  <si>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</si>
  <si>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</si>
  <si>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</si>
  <si>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</si>
  <si>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</si>
  <si>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</si>
  <si>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</si>
  <si>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</si>
  <si>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</si>
  <si>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</si>
  <si>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</si>
  <si>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</si>
  <si>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</si>
  <si>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</si>
  <si>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</si>
  <si>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</si>
  <si>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</si>
  <si>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</si>
  <si>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</si>
  <si>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</si>
  <si>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</si>
  <si>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</si>
  <si>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</si>
  <si>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</si>
  <si>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</si>
  <si>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</si>
  <si>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</si>
  <si>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</si>
  <si>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</si>
  <si>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</si>
  <si>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</si>
  <si>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</si>
  <si>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</si>
  <si>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</si>
  <si>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</si>
  <si>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</si>
  <si>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</si>
  <si>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</si>
  <si>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</si>
  <si>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</si>
  <si>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</si>
  <si>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</si>
  <si>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</si>
  <si>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</si>
  <si>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</si>
  <si>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</si>
  <si>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</si>
  <si>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</si>
  <si>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</si>
  <si>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</si>
  <si>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</si>
  <si>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</si>
  <si>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</si>
  <si>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</si>
  <si>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</si>
  <si>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</si>
  <si>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</si>
  <si>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</si>
  <si>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</si>
  <si>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</si>
  <si>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</si>
  <si>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</si>
  <si>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</si>
  <si>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</si>
  <si>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</si>
  <si>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</si>
  <si>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</si>
  <si>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</si>
  <si>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</si>
  <si>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</si>
  <si>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</si>
  <si>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</si>
  <si>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</si>
  <si>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</si>
  <si>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</si>
  <si>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</si>
  <si>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</si>
  <si>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</si>
  <si>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</si>
  <si>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</si>
  <si>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</si>
  <si>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</si>
  <si>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</si>
  <si>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</si>
  <si>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</si>
  <si>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</si>
  <si>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</si>
  <si>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</si>
  <si>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</si>
  <si>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</si>
  <si>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</si>
  <si>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</si>
  <si>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</si>
  <si>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</si>
  <si>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</si>
  <si>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</si>
  <si>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</si>
  <si>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</si>
  <si>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</si>
  <si>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</si>
  <si>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</si>
  <si>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</si>
  <si>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</si>
  <si>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</si>
  <si>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</si>
  <si>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</si>
  <si>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</si>
  <si>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</si>
  <si>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</si>
  <si>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</si>
  <si>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</si>
  <si>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</si>
  <si>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</si>
  <si>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</si>
  <si>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</si>
  <si>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</si>
  <si>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</si>
  <si>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</si>
  <si>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</si>
  <si>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</si>
  <si>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</si>
  <si>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</si>
  <si>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</si>
  <si>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</si>
  <si>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</si>
  <si>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</si>
  <si>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</si>
  <si>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</si>
  <si>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</si>
  <si>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</si>
  <si>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</si>
  <si>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</si>
  <si>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</si>
  <si>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</si>
  <si>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</si>
  <si>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</si>
  <si>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</si>
  <si>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</si>
  <si>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</si>
  <si>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</si>
  <si>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</si>
  <si>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</si>
  <si>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</si>
  <si>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</si>
  <si>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</si>
  <si>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</si>
  <si>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</si>
  <si>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</si>
  <si>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</si>
  <si>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</si>
  <si>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</si>
  <si>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</si>
  <si>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</si>
  <si>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</si>
  <si>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</si>
  <si>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</si>
  <si>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</si>
  <si>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</si>
  <si>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</si>
  <si>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</si>
  <si>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</si>
  <si>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</si>
  <si>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</si>
  <si>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</si>
  <si>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</si>
  <si>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</si>
  <si>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</si>
  <si>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</si>
  <si>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</si>
  <si>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</si>
  <si>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</si>
  <si>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</si>
  <si>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</si>
  <si>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</si>
  <si>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</si>
  <si>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</si>
  <si>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</si>
  <si>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</si>
  <si>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</si>
  <si>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</si>
  <si>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</si>
  <si>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</si>
  <si>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</si>
  <si>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</si>
  <si>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</si>
  <si>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</si>
  <si>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</si>
  <si>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</si>
  <si>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</si>
  <si>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</si>
  <si>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</si>
  <si>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</si>
  <si>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</si>
  <si>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</si>
  <si>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</si>
  <si>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</si>
  <si>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</si>
  <si>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</si>
  <si>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</si>
  <si>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</si>
  <si>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</si>
  <si>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</si>
  <si>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</si>
  <si>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</si>
  <si>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</si>
  <si>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</si>
  <si>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</si>
  <si>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</si>
  <si>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</si>
  <si>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</si>
  <si>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</si>
  <si>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</si>
  <si>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</si>
  <si>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</si>
  <si>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</si>
  <si>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</si>
  <si>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</si>
  <si>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</si>
  <si>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</si>
  <si>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</si>
  <si>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</si>
  <si>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</si>
  <si>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</si>
  <si>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</si>
  <si>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</si>
  <si>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</si>
  <si>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</si>
  <si>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</si>
  <si>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</si>
  <si>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</si>
  <si>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</si>
  <si>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</si>
  <si>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</si>
  <si>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</si>
  <si>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</si>
  <si>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</si>
  <si>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</si>
  <si>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</si>
  <si>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</si>
  <si>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</si>
  <si>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</si>
  <si>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</si>
  <si>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</si>
  <si>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</si>
  <si>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</si>
  <si>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</si>
  <si>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</si>
  <si>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</si>
  <si>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</si>
  <si>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</si>
  <si>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</si>
  <si>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</si>
  <si>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</si>
  <si>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</si>
  <si>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</si>
  <si>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</si>
  <si>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</si>
  <si>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</si>
  <si>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</si>
  <si>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</si>
  <si>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</si>
  <si>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</si>
  <si>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</si>
  <si>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</si>
  <si>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</si>
  <si>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</si>
  <si>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</si>
  <si>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</si>
  <si>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</si>
  <si>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</si>
  <si>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</si>
  <si>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</si>
  <si>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</si>
  <si>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</si>
  <si>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</si>
  <si>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</si>
  <si>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</si>
  <si>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</si>
  <si>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</si>
  <si>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</si>
  <si>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</si>
  <si>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</si>
  <si>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</si>
  <si>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</si>
  <si>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</si>
  <si>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</si>
  <si>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</si>
  <si>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</si>
  <si>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</si>
  <si>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</si>
  <si>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</si>
  <si>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</si>
  <si>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</si>
  <si>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</si>
  <si>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</si>
  <si>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</si>
  <si>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</si>
  <si>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</si>
  <si>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</si>
  <si>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</si>
  <si>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</si>
  <si>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</si>
  <si>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</si>
  <si>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</si>
  <si>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</si>
  <si>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</si>
  <si>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</si>
  <si>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</si>
  <si>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</si>
  <si>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</si>
  <si>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</si>
  <si>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</si>
  <si>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</si>
  <si>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</si>
  <si>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</si>
  <si>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</si>
  <si>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</si>
  <si>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</si>
  <si>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</si>
  <si>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</si>
  <si>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</si>
  <si>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</si>
  <si>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</si>
  <si>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</si>
  <si>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</si>
  <si>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</si>
  <si>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</si>
  <si>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</si>
  <si>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</si>
  <si>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</si>
  <si>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</si>
  <si>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</si>
  <si>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</si>
  <si>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</si>
  <si>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</si>
  <si>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</si>
  <si>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</si>
  <si>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</si>
  <si>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</si>
  <si>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</si>
  <si>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</si>
  <si>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</si>
  <si>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</si>
  <si>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</si>
  <si>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</si>
  <si>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</si>
  <si>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</si>
  <si>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</si>
  <si>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</si>
  <si>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</si>
  <si>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</si>
  <si>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</si>
  <si>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</si>
  <si>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</si>
  <si>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</si>
  <si>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</si>
  <si>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</si>
  <si>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</si>
  <si>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</si>
  <si>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</si>
  <si>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</si>
  <si>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</si>
  <si>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</si>
  <si>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</si>
  <si>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</si>
  <si>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</si>
  <si>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</si>
  <si>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</si>
  <si>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</si>
  <si>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</si>
  <si>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</si>
  <si>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</si>
  <si>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</si>
  <si>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</si>
  <si>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</si>
  <si>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</si>
  <si>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</si>
  <si>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</si>
  <si>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</si>
  <si>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</si>
  <si>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</si>
  <si>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</si>
  <si>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</si>
  <si>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</si>
  <si>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</si>
  <si>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</si>
  <si>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</si>
  <si>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</si>
  <si>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</si>
  <si>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</si>
  <si>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</si>
  <si>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</si>
  <si>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</si>
  <si>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</si>
  <si>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</si>
  <si>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</si>
  <si>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</si>
  <si>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</si>
  <si>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</si>
  <si>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</si>
  <si>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</si>
  <si>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</si>
  <si>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</si>
  <si>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</si>
  <si>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</si>
  <si>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</si>
  <si>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</si>
  <si>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</si>
  <si>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</si>
  <si>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</si>
  <si>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</si>
  <si>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</si>
  <si>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</si>
  <si>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</si>
  <si>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</si>
  <si>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</si>
  <si>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</si>
  <si>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</si>
  <si>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</si>
  <si>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</si>
  <si>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</si>
  <si>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</si>
  <si>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</si>
  <si>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</si>
  <si>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</si>
  <si>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</si>
  <si>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</si>
  <si>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</si>
  <si>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</si>
  <si>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</si>
  <si>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</si>
  <si>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</si>
  <si>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</si>
  <si>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</si>
  <si>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</si>
  <si>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</si>
  <si>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</si>
  <si>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</si>
  <si>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</si>
  <si>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</si>
  <si>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</si>
  <si>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</si>
  <si>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</si>
  <si>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</si>
  <si>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</si>
  <si>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</si>
  <si>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</si>
  <si>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</si>
  <si>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</si>
  <si>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</si>
  <si>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</si>
  <si>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</si>
  <si>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</si>
  <si>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</si>
  <si>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</si>
  <si>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</si>
  <si>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</si>
  <si>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</si>
  <si>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</si>
  <si>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</si>
  <si>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</si>
  <si>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</si>
  <si>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</si>
  <si>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</si>
  <si>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</si>
  <si>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</si>
  <si>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</si>
  <si>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</si>
  <si>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</si>
  <si>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</si>
  <si>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</si>
  <si>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</si>
  <si>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</si>
  <si>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</si>
  <si>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</si>
  <si>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</si>
  <si>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</si>
  <si>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</si>
  <si>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</si>
  <si>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</si>
  <si>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</si>
  <si>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</si>
  <si>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</si>
  <si>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</si>
  <si>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</si>
  <si>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</si>
  <si>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</si>
  <si>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</si>
  <si>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</si>
  <si>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</si>
  <si>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</si>
  <si>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</si>
  <si>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</si>
  <si>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</si>
  <si>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</si>
  <si>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</si>
  <si>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</si>
  <si>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</si>
  <si>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</si>
  <si>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</si>
  <si>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</si>
  <si>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</si>
  <si>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</si>
  <si>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</si>
  <si>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</si>
  <si>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</si>
  <si>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</si>
  <si>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</si>
  <si>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</si>
  <si>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</si>
  <si>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</si>
  <si>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</si>
  <si>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</si>
  <si>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</si>
  <si>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</si>
  <si>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</si>
  <si>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</si>
  <si>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</si>
  <si>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</si>
  <si>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</si>
  <si>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</si>
  <si>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</si>
  <si>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</si>
  <si>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</si>
  <si>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</si>
  <si>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</si>
  <si>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</si>
  <si>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</si>
  <si>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</si>
  <si>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</si>
  <si>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</si>
  <si>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</si>
  <si>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</si>
  <si>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</si>
  <si>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</si>
  <si>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</si>
  <si>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</si>
  <si>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</si>
  <si>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</si>
  <si>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</si>
  <si>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</si>
  <si>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</si>
  <si>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</si>
  <si>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</si>
  <si>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</si>
  <si>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</si>
  <si>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</si>
  <si>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</si>
  <si>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</si>
  <si>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</si>
  <si>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</si>
  <si>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</si>
  <si>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</si>
  <si>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</si>
  <si>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</si>
  <si>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</si>
  <si>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</si>
  <si>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</si>
  <si>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</si>
  <si>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</si>
  <si>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</si>
  <si>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</si>
  <si>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</si>
  <si>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</si>
  <si>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</si>
  <si>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</si>
  <si>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</si>
  <si>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</si>
  <si>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</si>
  <si>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</si>
  <si>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</si>
  <si>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</si>
  <si>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</si>
  <si>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</si>
  <si>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</si>
  <si>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</si>
  <si>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</si>
  <si>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</si>
  <si>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</si>
  <si>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</si>
  <si>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</si>
  <si>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</si>
  <si>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</si>
  <si>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</si>
  <si>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</si>
  <si>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</si>
  <si>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</si>
  <si>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</si>
  <si>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</si>
  <si>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</si>
  <si>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</si>
  <si>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</si>
  <si>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</si>
  <si>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</si>
  <si>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</si>
  <si>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</si>
  <si>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</si>
  <si>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</si>
  <si>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</si>
  <si>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</si>
  <si>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</si>
  <si>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</si>
  <si>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</si>
  <si>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</si>
  <si>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</si>
  <si>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</si>
  <si>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</si>
  <si>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</si>
  <si>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</si>
  <si>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</si>
  <si>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</si>
  <si>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</si>
  <si>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</si>
  <si>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</si>
  <si>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</si>
  <si>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</si>
  <si>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</si>
  <si>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</si>
  <si>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</si>
  <si>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</si>
  <si>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</si>
  <si>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</si>
  <si>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</si>
  <si>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</si>
  <si>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</si>
  <si>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</si>
  <si>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</si>
  <si>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</si>
  <si>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</si>
  <si>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</si>
  <si>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</si>
  <si>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</si>
  <si>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</si>
  <si>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</si>
  <si>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</si>
  <si>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</si>
  <si>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</si>
  <si>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</si>
  <si>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</si>
  <si>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</si>
  <si>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</si>
  <si>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</si>
  <si>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</si>
  <si>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</si>
  <si>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</si>
  <si>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</si>
  <si>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</si>
  <si>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</si>
  <si>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</si>
  <si>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</si>
  <si>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</si>
  <si>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</si>
  <si>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</si>
  <si>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</si>
  <si>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</si>
  <si>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</si>
  <si>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</si>
  <si>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</si>
  <si>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</si>
  <si>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</si>
  <si>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</si>
  <si>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</si>
  <si>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</si>
  <si>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</si>
  <si>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</si>
  <si>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</si>
  <si>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</si>
  <si>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</si>
  <si>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</si>
  <si>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</si>
  <si>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</si>
  <si>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</si>
  <si>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</si>
  <si>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</si>
  <si>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</si>
  <si>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</si>
  <si>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</si>
  <si>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</si>
  <si>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</si>
  <si>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</si>
  <si>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</si>
  <si>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</si>
  <si>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</si>
  <si>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</si>
  <si>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</si>
  <si>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</si>
  <si>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</si>
  <si>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</si>
  <si>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</si>
  <si>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</si>
  <si>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</si>
  <si>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</si>
  <si>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</si>
  <si>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</si>
  <si>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</si>
  <si>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</si>
  <si>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</si>
  <si>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</si>
  <si>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</si>
  <si>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</si>
  <si>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</si>
  <si>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</si>
  <si>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</si>
  <si>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</si>
  <si>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</si>
  <si>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</si>
  <si>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</si>
  <si>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</si>
  <si>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</si>
  <si>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</si>
  <si>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</si>
  <si>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</si>
  <si>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</si>
  <si>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</si>
  <si>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</si>
  <si>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</si>
  <si>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</si>
  <si>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</si>
  <si>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</si>
  <si>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</si>
  <si>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</si>
  <si>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</si>
  <si>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</si>
  <si>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</si>
  <si>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</si>
  <si>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</si>
  <si>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</si>
  <si>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</si>
  <si>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</si>
  <si>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</si>
  <si>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</si>
  <si>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</si>
  <si>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</si>
  <si>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</si>
  <si>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</si>
  <si>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</si>
  <si>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</si>
  <si>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</si>
  <si>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</si>
  <si>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</si>
  <si>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</si>
  <si>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</si>
  <si>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</si>
  <si>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</si>
  <si>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</si>
  <si>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</si>
  <si>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</si>
  <si>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</si>
  <si>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</si>
  <si>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</si>
  <si>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</si>
  <si>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</si>
  <si>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</si>
  <si>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</si>
  <si>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</si>
  <si>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</si>
  <si>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</si>
  <si>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</si>
  <si>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</si>
  <si>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</si>
  <si>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</si>
  <si>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</si>
  <si>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</si>
  <si>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</si>
  <si>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</si>
  <si>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</si>
  <si>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</si>
  <si>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</si>
  <si>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</si>
  <si>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</si>
  <si>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</si>
  <si>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</si>
  <si>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</si>
  <si>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</si>
  <si>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</si>
  <si>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</si>
  <si>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</si>
  <si>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</si>
  <si>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</si>
  <si>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</si>
  <si>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</si>
  <si>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</si>
  <si>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</si>
  <si>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</si>
  <si>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</si>
  <si>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</si>
  <si>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</si>
  <si>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</si>
  <si>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</si>
  <si>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</si>
  <si>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</si>
  <si>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</si>
  <si>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</si>
  <si>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</si>
  <si>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</si>
  <si>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</si>
  <si>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</si>
  <si>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</si>
  <si>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</si>
  <si>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</si>
  <si>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</si>
  <si>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</si>
  <si>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</si>
  <si>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</si>
  <si>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</si>
  <si>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</si>
  <si>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</si>
  <si>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</si>
  <si>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</si>
  <si>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</si>
  <si>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</si>
  <si>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</si>
  <si>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</si>
  <si>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</si>
  <si>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</si>
  <si>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</si>
  <si>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</si>
  <si>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</si>
  <si>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</si>
  <si>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</si>
  <si>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</si>
  <si>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</si>
  <si>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</si>
  <si>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</si>
  <si>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</si>
  <si>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</si>
  <si>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</si>
  <si>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</si>
  <si>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</si>
  <si>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</si>
  <si>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</si>
  <si>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</si>
  <si>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</si>
  <si>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</si>
  <si>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</si>
  <si>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</si>
  <si>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</si>
  <si>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</si>
  <si>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</si>
  <si>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</si>
  <si>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</si>
  <si>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</si>
  <si>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</si>
  <si>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</si>
  <si>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</si>
  <si>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</si>
  <si>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</si>
  <si>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</si>
  <si>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</si>
  <si>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</si>
  <si>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</si>
  <si>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</si>
  <si>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</si>
  <si>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</si>
  <si>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</si>
  <si>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</si>
  <si>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</si>
  <si>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</si>
  <si>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</si>
  <si>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</si>
  <si>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</si>
  <si>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</si>
  <si>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</si>
  <si>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</si>
  <si>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</si>
  <si>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</si>
  <si>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</si>
  <si>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</si>
  <si>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</si>
  <si>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</si>
  <si>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</si>
  <si>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</si>
  <si>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</si>
  <si>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</si>
  <si>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</si>
  <si>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</si>
  <si>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</si>
  <si>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</si>
  <si>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</si>
  <si>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</si>
  <si>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</si>
  <si>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</si>
  <si>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</si>
  <si>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</si>
  <si>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</si>
  <si>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</si>
  <si>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</si>
  <si>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</si>
  <si>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</si>
  <si>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</si>
  <si>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</si>
  <si>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</si>
  <si>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</si>
  <si>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</si>
  <si>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</si>
  <si>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</si>
  <si>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</si>
  <si>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</si>
  <si>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</si>
  <si>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</si>
  <si>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</si>
  <si>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</si>
  <si>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</si>
  <si>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</si>
  <si>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</si>
  <si>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</si>
  <si>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</si>
  <si>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</si>
  <si>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</si>
  <si>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</si>
  <si>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</si>
  <si>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</si>
  <si>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</si>
  <si>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</si>
  <si>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</si>
  <si>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</si>
  <si>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</si>
  <si>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</si>
  <si>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</si>
  <si>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</si>
  <si>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</si>
  <si>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</si>
  <si>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</si>
  <si>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</si>
  <si>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</si>
  <si>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</si>
  <si>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</si>
  <si>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</si>
  <si>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</si>
  <si>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</si>
  <si>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</si>
  <si>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</si>
  <si>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</si>
  <si>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</si>
  <si>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</si>
  <si>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</si>
  <si>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</si>
  <si>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</si>
  <si>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</si>
  <si>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</si>
  <si>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</si>
  <si>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</si>
  <si>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</si>
  <si>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</si>
  <si>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</si>
  <si>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</si>
  <si>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</si>
  <si>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</si>
  <si>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</si>
  <si>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</si>
  <si>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</si>
  <si>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</si>
  <si>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</si>
  <si>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</si>
  <si>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</si>
  <si>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</si>
  <si>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</si>
  <si>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</si>
  <si>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</si>
  <si>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</si>
  <si>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</si>
  <si>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</si>
  <si>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</si>
  <si>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</si>
  <si>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</si>
  <si>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</si>
  <si>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</si>
  <si>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</si>
  <si>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</si>
  <si>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</si>
  <si>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</si>
  <si>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</si>
  <si>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</si>
  <si>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</si>
  <si>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</si>
  <si>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</si>
  <si>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</si>
  <si>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</si>
  <si>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</si>
  <si>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</si>
  <si>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</si>
  <si>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</si>
  <si>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</si>
  <si>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</si>
  <si>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</si>
  <si>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</si>
  <si>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</si>
  <si>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</si>
  <si>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</si>
  <si>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</si>
  <si>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</si>
  <si>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</si>
  <si>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</si>
  <si>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</si>
  <si>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</si>
  <si>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</si>
  <si>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</si>
  <si>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</si>
  <si>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</si>
  <si>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</si>
  <si>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</si>
  <si>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</si>
  <si>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</si>
  <si>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</si>
  <si>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</si>
  <si>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</si>
  <si>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</si>
  <si>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</si>
  <si>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</si>
  <si>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</si>
  <si>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</si>
  <si>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</si>
  <si>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</si>
  <si>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</si>
  <si>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</si>
  <si>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</si>
  <si>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</si>
  <si>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</si>
  <si>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</si>
  <si>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</si>
  <si>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</si>
  <si>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</si>
  <si>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</si>
  <si>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</si>
  <si>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</si>
  <si>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</si>
  <si>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</si>
  <si>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</si>
  <si>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</si>
  <si>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</si>
  <si>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</si>
  <si>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</si>
  <si>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</si>
  <si>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</si>
  <si>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</si>
  <si>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</si>
  <si>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</si>
  <si>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</si>
  <si>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</si>
  <si>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</si>
  <si>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</si>
  <si>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</si>
  <si>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</si>
  <si>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</si>
  <si>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</si>
  <si>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</si>
  <si>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</si>
  <si>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</si>
  <si>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</si>
  <si>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</si>
  <si>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</si>
  <si>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</si>
  <si>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</si>
  <si>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</si>
  <si>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</si>
  <si>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</si>
  <si>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</si>
  <si>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</si>
  <si>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</si>
  <si>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</si>
  <si>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</si>
  <si>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</si>
  <si>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</si>
  <si>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</si>
  <si>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</si>
  <si>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</si>
  <si>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</si>
  <si>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</si>
  <si>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</si>
  <si>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</si>
  <si>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</si>
  <si>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</si>
  <si>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</si>
  <si>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</si>
  <si>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</si>
  <si>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</si>
  <si>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</si>
  <si>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</si>
  <si>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</si>
  <si>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</si>
  <si>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</si>
  <si>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</si>
  <si>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</si>
  <si>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</si>
  <si>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</si>
  <si>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</si>
  <si>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</si>
  <si>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</si>
  <si>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</si>
  <si>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</si>
  <si>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</si>
  <si>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</si>
  <si>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</si>
  <si>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</si>
  <si>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</si>
  <si>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</si>
  <si>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</si>
  <si>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</si>
  <si>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</si>
  <si>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</si>
  <si>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</si>
  <si>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</si>
  <si>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</si>
  <si>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</si>
  <si>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</si>
  <si>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</si>
  <si>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</si>
  <si>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</si>
  <si>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</si>
  <si>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</si>
  <si>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</si>
  <si>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</si>
  <si>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</si>
  <si>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</si>
  <si>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</si>
  <si>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</si>
  <si>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</si>
  <si>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</si>
  <si>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</si>
  <si>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</si>
  <si>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</si>
  <si>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</si>
  <si>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</si>
  <si>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</si>
  <si>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</si>
  <si>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</si>
  <si>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</si>
  <si>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</si>
  <si>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</si>
  <si>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</si>
  <si>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</si>
  <si>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</si>
  <si>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</si>
  <si>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</si>
  <si>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</si>
  <si>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</si>
  <si>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</si>
  <si>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</si>
  <si>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</si>
  <si>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</si>
  <si>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</si>
  <si>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</si>
  <si>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</si>
  <si>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</si>
  <si>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</si>
  <si>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</si>
  <si>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</si>
  <si>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</si>
  <si>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</si>
  <si>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</si>
  <si>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</si>
  <si>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</si>
  <si>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</si>
  <si>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</si>
  <si>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</si>
  <si>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</si>
  <si>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</si>
  <si>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</si>
  <si>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</si>
  <si>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</si>
  <si>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</si>
  <si>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</si>
  <si>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</si>
  <si>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</si>
  <si>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</si>
  <si>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</si>
  <si>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</si>
  <si>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</si>
  <si>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</si>
  <si>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</si>
  <si>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</si>
  <si>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</si>
  <si>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</si>
  <si>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</si>
  <si>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</si>
  <si>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</si>
  <si>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</si>
  <si>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</si>
  <si>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</si>
  <si>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</si>
  <si>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</si>
  <si>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</si>
  <si>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</si>
  <si>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</si>
  <si>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</si>
  <si>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</si>
  <si>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</si>
  <si>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</si>
  <si>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</si>
  <si>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</si>
  <si>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</si>
  <si>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</si>
  <si>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</si>
  <si>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</si>
  <si>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</si>
  <si>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</si>
  <si>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</si>
  <si>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</si>
  <si>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</si>
  <si>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</si>
  <si>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</si>
  <si>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</si>
  <si>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</si>
  <si>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</si>
  <si>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</si>
  <si>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</si>
  <si>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</si>
  <si>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</si>
  <si>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</si>
  <si>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</si>
  <si>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</si>
  <si>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</si>
  <si>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</si>
  <si>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</si>
  <si>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</si>
  <si>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</si>
  <si>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</si>
  <si>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</si>
  <si>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</si>
  <si>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</si>
  <si>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</si>
  <si>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</si>
  <si>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</si>
  <si>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</si>
  <si>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</si>
  <si>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</si>
  <si>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</si>
  <si>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</si>
  <si>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</si>
  <si>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</si>
  <si>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</si>
  <si>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</si>
  <si>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</si>
  <si>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</si>
  <si>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</si>
  <si>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</si>
  <si>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</si>
  <si>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</si>
  <si>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</si>
  <si>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</si>
  <si>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</si>
  <si>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</si>
  <si>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</si>
  <si>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</si>
  <si>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</si>
  <si>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</si>
  <si>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</si>
  <si>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</si>
  <si>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</si>
  <si>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</si>
  <si>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</si>
  <si>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</si>
  <si>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</si>
  <si>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</si>
  <si>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</si>
  <si>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</si>
  <si>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</si>
  <si>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</si>
  <si>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</si>
  <si>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</si>
  <si>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</si>
  <si>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</si>
  <si>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</si>
  <si>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</si>
  <si>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</si>
  <si>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</si>
  <si>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</si>
  <si>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</si>
  <si>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</si>
  <si>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</si>
  <si>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</si>
  <si>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</si>
  <si>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</si>
  <si>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</si>
  <si>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</si>
  <si>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</si>
  <si>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</si>
  <si>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</si>
  <si>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</si>
  <si>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</si>
  <si>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</si>
  <si>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</si>
  <si>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</si>
  <si>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</si>
  <si>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</si>
  <si>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</si>
  <si>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</si>
  <si>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</si>
  <si>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</si>
  <si>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</si>
  <si>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</si>
  <si>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</si>
  <si>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</si>
  <si>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</si>
  <si>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</si>
  <si>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</si>
  <si>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</si>
  <si>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</si>
  <si>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</si>
  <si>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</si>
  <si>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</si>
  <si>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</si>
  <si>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</si>
  <si>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</si>
  <si>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</si>
  <si>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</si>
  <si>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</si>
  <si>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</si>
  <si>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</si>
  <si>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</si>
  <si>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</si>
  <si>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</si>
  <si>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</si>
  <si>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</si>
  <si>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</si>
  <si>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</si>
  <si>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</si>
  <si>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</si>
  <si>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</si>
  <si>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</si>
  <si>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</si>
  <si>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</si>
  <si>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</si>
  <si>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</si>
  <si>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</si>
  <si>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</si>
  <si>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</si>
  <si>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</si>
  <si>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</si>
  <si>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</si>
  <si>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</si>
  <si>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</si>
  <si>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</si>
  <si>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</si>
  <si>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</si>
  <si>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</si>
  <si>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</si>
  <si>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</si>
  <si>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</si>
  <si>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</si>
  <si>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</si>
  <si>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</si>
  <si>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</si>
  <si>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</si>
  <si>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</si>
  <si>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</si>
  <si>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</si>
  <si>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</si>
  <si>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</si>
  <si>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</si>
  <si>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</si>
  <si>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</si>
  <si>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</si>
  <si>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</si>
  <si>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</si>
  <si>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</si>
  <si>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</si>
  <si>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</si>
  <si>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</si>
  <si>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</si>
  <si>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</si>
  <si>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</si>
  <si>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</si>
  <si>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</si>
  <si>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</si>
  <si>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</si>
  <si>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</si>
  <si>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</si>
  <si>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</si>
  <si>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</si>
  <si>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</si>
  <si>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</si>
  <si>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</si>
  <si>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</si>
  <si>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</si>
  <si>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</si>
  <si>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</si>
  <si>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</si>
  <si>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</si>
  <si>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</si>
  <si>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</si>
  <si>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</si>
  <si>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</si>
  <si>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</si>
  <si>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</si>
  <si>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</si>
  <si>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</si>
  <si>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</si>
  <si>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</si>
  <si>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</si>
  <si>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</si>
  <si>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</si>
  <si>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</si>
  <si>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</si>
  <si>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</si>
  <si>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</si>
  <si>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</si>
  <si>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</si>
  <si>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</si>
  <si>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</si>
  <si>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</si>
  <si>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</si>
  <si>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</si>
  <si>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</si>
  <si>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</si>
  <si>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</si>
  <si>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</si>
  <si>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</si>
  <si>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</si>
  <si>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</si>
  <si>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</si>
  <si>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</si>
  <si>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</si>
  <si>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</si>
  <si>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</si>
  <si>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</si>
  <si>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</si>
  <si>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</si>
  <si>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</si>
  <si>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</si>
  <si>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</si>
  <si>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</si>
  <si>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</si>
  <si>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</si>
  <si>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</si>
  <si>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</si>
  <si>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</si>
  <si>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</si>
  <si>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</si>
  <si>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</si>
  <si>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</si>
  <si>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</si>
  <si>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</si>
  <si>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</si>
  <si>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</si>
  <si>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</si>
  <si>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</si>
  <si>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</si>
  <si>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</si>
  <si>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</si>
  <si>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</si>
  <si>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</si>
  <si>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</si>
  <si>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</si>
  <si>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</si>
  <si>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</si>
  <si>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</si>
  <si>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</si>
  <si>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</si>
  <si>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</si>
  <si>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</si>
  <si>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</si>
  <si>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</si>
  <si>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</si>
  <si>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</si>
  <si>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</si>
  <si>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</si>
  <si>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</si>
  <si>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</si>
  <si>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</si>
  <si>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</si>
  <si>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</si>
  <si>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</si>
  <si>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</si>
  <si>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</si>
  <si>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</si>
  <si>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</si>
  <si>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</si>
  <si>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</si>
  <si>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</si>
  <si>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</si>
  <si>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</si>
  <si>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</si>
  <si>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</si>
  <si>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</si>
  <si>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</si>
  <si>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</si>
  <si>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</si>
  <si>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</si>
  <si>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</si>
  <si>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</si>
  <si>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</si>
  <si>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</si>
  <si>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</si>
  <si>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</si>
  <si>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</si>
  <si>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</si>
  <si>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</si>
  <si>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</si>
  <si>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</si>
  <si>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</si>
  <si>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</si>
  <si>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</si>
  <si>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</si>
  <si>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</si>
  <si>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</si>
  <si>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</si>
  <si>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</si>
  <si>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</si>
  <si>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</si>
  <si>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</si>
  <si>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</si>
  <si>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</si>
  <si>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</si>
  <si>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</si>
  <si>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</si>
  <si>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</si>
  <si>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</si>
  <si>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</si>
  <si>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</si>
  <si>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</si>
  <si>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</si>
  <si>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</si>
  <si>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</si>
  <si>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</si>
  <si>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</si>
  <si>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</si>
  <si>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</si>
  <si>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</si>
  <si>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</si>
  <si>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</si>
  <si>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</si>
  <si>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</si>
  <si>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</si>
  <si>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</si>
  <si>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</si>
  <si>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</si>
  <si>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</si>
  <si>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</si>
  <si>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</si>
  <si>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</si>
  <si>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</si>
  <si>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</si>
  <si>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</si>
  <si>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</si>
  <si>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</si>
  <si>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</si>
  <si>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</si>
  <si>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</si>
  <si>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</si>
  <si>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</si>
  <si>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</si>
  <si>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</si>
  <si>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</si>
  <si>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</si>
  <si>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</si>
  <si>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</si>
  <si>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</si>
  <si>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</si>
  <si>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</si>
  <si>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</si>
  <si>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</si>
  <si>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</si>
  <si>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</si>
  <si>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</si>
  <si>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</si>
  <si>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</si>
  <si>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</si>
  <si>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</si>
  <si>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</si>
  <si>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</si>
  <si>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</si>
  <si>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</si>
  <si>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</si>
  <si>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</si>
  <si>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</si>
  <si>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</si>
  <si>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</si>
  <si>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</si>
  <si>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</si>
  <si>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</si>
  <si>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</si>
  <si>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</si>
  <si>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</si>
  <si>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</si>
  <si>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</si>
  <si>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</si>
  <si>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</si>
  <si>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</si>
  <si>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</si>
  <si>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</si>
  <si>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</si>
  <si>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</si>
  <si>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</si>
  <si>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</si>
  <si>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</si>
  <si>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</si>
  <si>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</si>
  <si>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</si>
  <si>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</si>
  <si>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</si>
  <si>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</si>
  <si>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</si>
  <si>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</si>
  <si>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</si>
  <si>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</si>
  <si>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</si>
  <si>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</si>
  <si>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</si>
  <si>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</si>
  <si>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</si>
  <si>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</si>
  <si>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</si>
  <si>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</si>
  <si>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</si>
  <si>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</si>
  <si>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</si>
  <si>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</si>
  <si>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</si>
  <si>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</si>
  <si>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</si>
  <si>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</si>
  <si>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</si>
  <si>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</si>
  <si>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</si>
  <si>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</si>
  <si>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</si>
  <si>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</si>
  <si>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</si>
  <si>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</si>
  <si>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</si>
  <si>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</si>
  <si>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</si>
  <si>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</si>
  <si>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</si>
  <si>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</si>
  <si>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</si>
  <si>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</si>
  <si>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</si>
  <si>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</si>
  <si>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</si>
  <si>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</si>
  <si>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</si>
  <si>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</si>
  <si>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</si>
  <si>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</si>
  <si>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</si>
  <si>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</si>
  <si>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</si>
  <si>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</si>
  <si>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</si>
  <si>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</si>
  <si>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</si>
  <si>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</si>
  <si>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</si>
  <si>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</si>
  <si>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</si>
  <si>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</si>
  <si>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</si>
  <si>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</si>
  <si>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</si>
  <si>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</si>
  <si>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</si>
  <si>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</si>
  <si>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</si>
  <si>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</si>
  <si>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</si>
  <si>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</si>
  <si>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</si>
  <si>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</si>
  <si>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</si>
  <si>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</si>
  <si>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</si>
  <si>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</si>
  <si>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</si>
  <si>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</si>
  <si>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</si>
  <si>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</si>
  <si>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</si>
  <si>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</si>
  <si>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</si>
  <si>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</si>
  <si>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</si>
  <si>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</si>
  <si>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</si>
  <si>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</si>
  <si>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</si>
  <si>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</si>
  <si>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</si>
  <si>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</si>
  <si>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</si>
  <si>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</si>
  <si>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</si>
  <si>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</si>
  <si>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</si>
  <si>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</si>
  <si>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</si>
  <si>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</si>
  <si>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</si>
  <si>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</si>
  <si>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</si>
  <si>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</si>
  <si>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</si>
  <si>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</si>
  <si>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</si>
  <si>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</si>
  <si>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</si>
  <si>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</si>
  <si>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</si>
  <si>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</si>
  <si>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</si>
  <si>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</si>
  <si>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</si>
  <si>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</si>
  <si>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</si>
  <si>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</si>
  <si>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</si>
  <si>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</si>
  <si>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</si>
  <si>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</si>
  <si>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</si>
  <si>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</si>
  <si>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</si>
  <si>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</si>
  <si>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</si>
  <si>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</si>
  <si>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</si>
  <si>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</si>
  <si>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</si>
  <si>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</si>
  <si>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</si>
  <si>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</si>
  <si>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</si>
  <si>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</si>
  <si>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</si>
  <si>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</si>
  <si>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</si>
  <si>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</si>
  <si>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</si>
  <si>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</si>
  <si>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</si>
  <si>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</si>
  <si>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</si>
  <si>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</si>
  <si>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</si>
  <si>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</si>
  <si>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</si>
  <si>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</si>
  <si>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</si>
  <si>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</si>
  <si>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</si>
  <si>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</si>
  <si>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</si>
  <si>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</si>
  <si>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</si>
  <si>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</si>
  <si>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</si>
  <si>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</si>
  <si>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</si>
  <si>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</si>
  <si>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</si>
  <si>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</si>
  <si>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</si>
  <si>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</si>
  <si>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</si>
  <si>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</si>
  <si>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</si>
  <si>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</si>
  <si>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</si>
  <si>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</si>
  <si>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</si>
  <si>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</si>
  <si>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</si>
  <si>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</si>
  <si>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</si>
  <si>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</si>
  <si>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</si>
  <si>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</si>
  <si>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</si>
  <si>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</si>
  <si>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</si>
  <si>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</si>
  <si>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</si>
  <si>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</si>
  <si>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</si>
  <si>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</si>
  <si>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</si>
  <si>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</si>
  <si>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</si>
  <si>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</si>
  <si>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</si>
  <si>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</si>
  <si>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</si>
  <si>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</si>
  <si>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</si>
  <si>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</si>
  <si>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</si>
  <si>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</si>
  <si>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</si>
  <si>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</si>
  <si>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</si>
  <si>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</si>
  <si>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</si>
  <si>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</si>
  <si>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</si>
  <si>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</si>
  <si>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</si>
  <si>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</si>
  <si>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</si>
  <si>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</si>
  <si>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</si>
  <si>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</si>
  <si>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</si>
  <si>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</si>
  <si>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</si>
  <si>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</si>
  <si>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</si>
  <si>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</si>
  <si>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</si>
  <si>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</si>
  <si>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</si>
  <si>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</si>
  <si>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</si>
  <si>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</si>
  <si>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</si>
  <si>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</si>
  <si>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</si>
  <si>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</si>
  <si>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</si>
  <si>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</si>
  <si>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</si>
  <si>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</si>
  <si>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</si>
  <si>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</si>
  <si>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</si>
  <si>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</si>
  <si>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</si>
  <si>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</si>
  <si>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</si>
  <si>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</si>
  <si>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</si>
  <si>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</si>
  <si>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</si>
  <si>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</si>
  <si>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</si>
  <si>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</si>
  <si>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</si>
  <si>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</si>
  <si>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</si>
  <si>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</si>
  <si>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</si>
  <si>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</si>
  <si>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</si>
  <si>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</si>
  <si>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</si>
  <si>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</si>
  <si>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</si>
  <si>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</si>
  <si>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</si>
  <si>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</si>
  <si>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</si>
  <si>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</si>
  <si>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</si>
  <si>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</si>
  <si>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</si>
  <si>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</si>
  <si>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</si>
  <si>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</si>
  <si>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</si>
  <si>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</si>
  <si>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</si>
  <si>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</si>
  <si>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</si>
  <si>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</si>
  <si>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</si>
  <si>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</si>
  <si>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</si>
  <si>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</si>
  <si>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</si>
  <si>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</si>
  <si>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</si>
  <si>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</si>
  <si>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</si>
  <si>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</si>
  <si>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</si>
  <si>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</si>
  <si>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</si>
  <si>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</si>
  <si>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</si>
  <si>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</si>
  <si>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</si>
  <si>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</si>
  <si>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</si>
  <si>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</si>
  <si>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</si>
  <si>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</si>
  <si>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</si>
  <si>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</si>
  <si>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</si>
  <si>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</si>
  <si>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</si>
  <si>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</si>
  <si>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</si>
  <si>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</si>
  <si>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</si>
  <si>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</si>
  <si>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</si>
  <si>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</si>
  <si>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</si>
  <si>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</si>
  <si>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</si>
  <si>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</si>
  <si>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</si>
  <si>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</si>
  <si>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</si>
  <si>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</si>
  <si>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</si>
  <si>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</si>
  <si>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</si>
  <si>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</si>
  <si>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</si>
  <si>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</si>
  <si>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</si>
  <si>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</si>
  <si>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</si>
  <si>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</si>
  <si>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</si>
  <si>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</si>
  <si>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</si>
  <si>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</si>
  <si>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</si>
  <si>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</si>
  <si>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</si>
  <si>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</si>
  <si>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</si>
  <si>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</si>
  <si>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</si>
  <si>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</si>
  <si>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</si>
  <si>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</si>
  <si>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</si>
  <si>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</si>
  <si>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</si>
  <si>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</si>
  <si>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</si>
  <si>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</si>
  <si>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</si>
  <si>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</si>
  <si>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</si>
  <si>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</si>
  <si>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</si>
  <si>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</si>
  <si>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</si>
  <si>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</si>
  <si>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</si>
  <si>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</si>
  <si>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</si>
  <si>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</si>
  <si>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</si>
  <si>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</si>
  <si>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</si>
  <si>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</si>
  <si>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</si>
  <si>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</si>
  <si>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</si>
  <si>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</si>
  <si>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</si>
  <si>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</si>
  <si>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</si>
  <si>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</si>
  <si>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</si>
  <si>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</si>
  <si>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</si>
  <si>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</si>
  <si>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</si>
  <si>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</si>
  <si>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</si>
  <si>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</si>
  <si>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</si>
  <si>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</si>
  <si>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</si>
  <si>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</si>
  <si>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</si>
  <si>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</si>
  <si>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</si>
  <si>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</si>
  <si>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</si>
  <si>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</si>
  <si>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</si>
  <si>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</si>
  <si>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</si>
  <si>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</si>
  <si>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</si>
  <si>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</si>
  <si>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</si>
  <si>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</si>
  <si>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</si>
  <si>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</si>
  <si>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</si>
  <si>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</si>
  <si>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</si>
  <si>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</si>
  <si>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</si>
  <si>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</si>
  <si>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</si>
  <si>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</si>
  <si>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</si>
  <si>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</si>
  <si>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</si>
  <si>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</si>
  <si>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</si>
  <si>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</si>
  <si>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</si>
  <si>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</si>
  <si>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</si>
  <si>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</si>
  <si>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</si>
  <si>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</si>
  <si>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</si>
  <si>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</si>
  <si>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</si>
  <si>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</si>
  <si>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</si>
  <si>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</si>
  <si>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</si>
  <si>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</si>
  <si>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</si>
  <si>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</si>
  <si>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</si>
  <si>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</si>
  <si>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</si>
  <si>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</si>
  <si>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</si>
  <si>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</si>
  <si>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</si>
  <si>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</si>
  <si>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</si>
  <si>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</si>
  <si>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</si>
  <si>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</si>
  <si>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</si>
  <si>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</si>
  <si>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</si>
  <si>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</si>
  <si>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</si>
  <si>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</si>
  <si>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</si>
  <si>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</si>
  <si>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</si>
  <si>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</si>
  <si>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</si>
  <si>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</si>
  <si>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</si>
  <si>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</si>
  <si>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</si>
  <si>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</si>
  <si>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</si>
  <si>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</si>
  <si>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</si>
  <si>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</si>
  <si>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</si>
  <si>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</si>
  <si>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</si>
  <si>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</si>
  <si>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</si>
  <si>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</si>
  <si>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</si>
  <si>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</si>
  <si>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</si>
  <si>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</si>
  <si>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</si>
  <si>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</si>
  <si>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</si>
  <si>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</si>
  <si>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</si>
  <si>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</si>
  <si>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</si>
  <si>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</si>
  <si>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</si>
  <si>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</si>
  <si>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</si>
  <si>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</si>
  <si>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</si>
  <si>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</si>
  <si>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</si>
  <si>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</si>
  <si>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</si>
  <si>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</si>
  <si>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</si>
  <si>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</si>
  <si>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</si>
  <si>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</si>
  <si>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</si>
  <si>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</si>
  <si>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</si>
  <si>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</si>
  <si>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</si>
  <si>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</si>
  <si>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</si>
  <si>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</si>
  <si>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</si>
  <si>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</si>
  <si>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</si>
  <si>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</si>
  <si>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</si>
  <si>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</si>
  <si>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</si>
  <si>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</si>
  <si>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</si>
  <si>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</si>
  <si>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</si>
  <si>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</si>
  <si>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</si>
  <si>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</si>
  <si>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</si>
  <si>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</si>
  <si>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</si>
  <si>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</si>
  <si>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</si>
  <si>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</si>
  <si>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</si>
  <si>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</si>
  <si>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</si>
  <si>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</si>
  <si>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</si>
  <si>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</si>
  <si>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</si>
  <si>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</si>
  <si>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</si>
  <si>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</si>
  <si>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</si>
  <si>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</si>
  <si>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</si>
  <si>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</si>
  <si>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</si>
  <si>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</si>
  <si>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</si>
  <si>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</si>
  <si>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</si>
  <si>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</si>
  <si>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</si>
  <si>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</si>
  <si>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</si>
  <si>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</si>
  <si>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</si>
  <si>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</si>
  <si>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</si>
  <si>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</si>
  <si>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</si>
  <si>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</si>
  <si>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</si>
  <si>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</si>
  <si>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</si>
  <si>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</si>
  <si>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</si>
  <si>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</si>
  <si>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</si>
  <si>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</si>
  <si>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</si>
  <si>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</si>
  <si>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</si>
  <si>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</si>
  <si>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</si>
  <si>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</si>
  <si>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</si>
  <si>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</si>
  <si>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</si>
  <si>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</si>
  <si>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</si>
  <si>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</si>
  <si>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</si>
  <si>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</si>
  <si>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</si>
  <si>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</si>
  <si>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</si>
  <si>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</si>
  <si>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</si>
  <si>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</si>
  <si>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</si>
  <si>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</si>
  <si>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</si>
  <si>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</si>
  <si>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</si>
  <si>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</si>
  <si>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</si>
  <si>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</si>
  <si>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</si>
  <si>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</si>
  <si>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</si>
  <si>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</si>
  <si>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</si>
  <si>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</si>
  <si>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</si>
  <si>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</si>
  <si>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</si>
  <si>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</si>
  <si>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</si>
  <si>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</si>
  <si>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</si>
  <si>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</si>
  <si>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</si>
  <si>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</si>
  <si>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</si>
  <si>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</si>
  <si>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</si>
  <si>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</si>
  <si>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</si>
  <si>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</si>
  <si>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</si>
  <si>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</si>
  <si>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</si>
  <si>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</si>
  <si>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</si>
  <si>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</si>
  <si>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</si>
  <si>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</si>
  <si>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</si>
  <si>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</si>
  <si>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</si>
  <si>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</si>
  <si>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</si>
  <si>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</si>
  <si>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</si>
  <si>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</si>
  <si>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</si>
  <si>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</si>
  <si>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</si>
  <si>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</si>
  <si>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</si>
  <si>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</si>
  <si>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</si>
  <si>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</si>
  <si>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</si>
  <si>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</si>
  <si>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</si>
  <si>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</si>
  <si>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</si>
  <si>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</si>
  <si>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</si>
  <si>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</si>
  <si>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</si>
  <si>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</si>
  <si>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</si>
  <si>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</si>
  <si>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</si>
  <si>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</si>
  <si>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</si>
  <si>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</si>
  <si>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</si>
  <si>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</si>
  <si>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</si>
  <si>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</si>
  <si>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</si>
  <si>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</si>
  <si>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</si>
  <si>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</si>
  <si>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</si>
  <si>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</si>
  <si>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</si>
  <si>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</si>
  <si>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</si>
  <si>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</si>
  <si>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</si>
  <si>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</si>
  <si>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</si>
  <si>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</si>
  <si>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</si>
  <si>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</si>
  <si>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</si>
  <si>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</si>
  <si>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</si>
  <si>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</si>
  <si>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</si>
  <si>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</si>
  <si>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</si>
  <si>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</si>
  <si>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</si>
  <si>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</si>
  <si>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</si>
  <si>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</si>
  <si>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</si>
  <si>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</si>
  <si>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</si>
  <si>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</si>
  <si>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</si>
  <si>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</si>
  <si>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</si>
  <si>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</si>
  <si>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</si>
  <si>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</si>
  <si>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</si>
  <si>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</si>
  <si>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</si>
  <si>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</si>
  <si>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</si>
  <si>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</si>
  <si>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</si>
  <si>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</si>
  <si>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</si>
  <si>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</si>
  <si>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</si>
  <si>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</si>
  <si>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</si>
  <si>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</si>
  <si>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</si>
  <si>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</si>
  <si>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</si>
  <si>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</si>
  <si>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</si>
  <si>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</si>
  <si>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</si>
  <si>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</si>
  <si>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</si>
  <si>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</si>
  <si>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</si>
  <si>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</si>
  <si>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</si>
  <si>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</si>
  <si>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</si>
  <si>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</si>
  <si>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</si>
  <si>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</si>
  <si>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</si>
  <si>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</si>
  <si>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</si>
  <si>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</si>
  <si>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</si>
  <si>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</si>
  <si>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</si>
  <si>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</si>
  <si>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</si>
  <si>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</si>
  <si>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</si>
  <si>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</si>
  <si>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</si>
  <si>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</si>
  <si>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</si>
  <si>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</si>
  <si>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</si>
  <si>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</si>
  <si>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</si>
  <si>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</si>
  <si>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</si>
  <si>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</si>
  <si>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</si>
  <si>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</si>
  <si>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</si>
  <si>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</si>
  <si>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</si>
  <si>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</si>
  <si>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</si>
  <si>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</si>
  <si>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</si>
  <si>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</si>
  <si>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</si>
  <si>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</si>
  <si>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</si>
  <si>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</si>
  <si>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</si>
  <si>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</si>
  <si>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</si>
  <si>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</si>
  <si>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</si>
  <si>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</si>
  <si>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</si>
  <si>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</si>
  <si>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</si>
  <si>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</si>
  <si>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</si>
  <si>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</si>
  <si>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</si>
  <si>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</si>
  <si>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</si>
  <si>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</si>
  <si>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</si>
  <si>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</si>
  <si>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</si>
  <si>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</si>
  <si>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</si>
  <si>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</si>
  <si>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</si>
  <si>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</si>
  <si>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</si>
  <si>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</si>
  <si>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</si>
  <si>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</si>
  <si>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</si>
  <si>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</si>
  <si>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</si>
  <si>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</si>
  <si>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</si>
  <si>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</si>
  <si>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</si>
  <si>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</si>
  <si>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</si>
  <si>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</si>
  <si>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</si>
  <si>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</si>
  <si>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</si>
  <si>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</si>
  <si>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</si>
  <si>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</si>
  <si>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</si>
  <si>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</si>
  <si>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</si>
  <si>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</si>
  <si>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</si>
  <si>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</si>
  <si>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</si>
  <si>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</si>
  <si>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</si>
  <si>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</si>
  <si>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</si>
  <si>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</si>
  <si>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</si>
  <si>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</si>
  <si>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</si>
  <si>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</si>
  <si>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</si>
  <si>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</si>
  <si>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</si>
  <si>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</si>
  <si>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</si>
  <si>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</si>
  <si>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</si>
  <si>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</si>
  <si>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</si>
  <si>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</si>
  <si>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</si>
  <si>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</si>
  <si>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</si>
  <si>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</si>
  <si>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</si>
  <si>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</si>
  <si>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</si>
  <si>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</si>
  <si>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</si>
  <si>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</si>
  <si>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</si>
  <si>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</si>
  <si>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</si>
  <si>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</si>
  <si>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</si>
  <si>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</si>
  <si>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</si>
  <si>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</si>
  <si>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</si>
  <si>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</si>
  <si>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</si>
  <si>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</si>
  <si>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</si>
  <si>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</si>
  <si>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</si>
  <si>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</si>
  <si>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</si>
  <si>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</si>
  <si>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</si>
  <si>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</si>
  <si>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</si>
  <si>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</si>
  <si>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</si>
  <si>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</si>
  <si>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</si>
  <si>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</si>
  <si>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</si>
  <si>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</si>
  <si>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</si>
  <si>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</si>
  <si>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</si>
  <si>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</si>
  <si>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</si>
  <si>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</si>
  <si>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</si>
  <si>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</si>
  <si>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</si>
  <si>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</si>
  <si>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</si>
  <si>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</si>
  <si>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</si>
  <si>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</si>
  <si>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</si>
  <si>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</si>
  <si>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</si>
  <si>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</si>
  <si>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</si>
  <si>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</si>
  <si>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</si>
  <si>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</si>
  <si>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</si>
  <si>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</si>
  <si>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</si>
  <si>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</si>
  <si>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</si>
  <si>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</si>
  <si>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</si>
  <si>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</si>
  <si>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</si>
  <si>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</si>
  <si>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</si>
  <si>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</si>
  <si>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</si>
  <si>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</si>
  <si>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</si>
  <si>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</si>
  <si>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</si>
  <si>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</si>
  <si>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</si>
  <si>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</si>
  <si>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</si>
  <si>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</si>
  <si>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</si>
  <si>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</si>
  <si>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</si>
  <si>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</si>
  <si>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</si>
  <si>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</si>
  <si>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</si>
  <si>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</si>
  <si>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</si>
  <si>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</si>
  <si>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</si>
  <si>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</si>
  <si>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</si>
  <si>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</si>
  <si>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</si>
  <si>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</si>
  <si>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</si>
  <si>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</si>
  <si>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</si>
  <si>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</si>
  <si>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</si>
  <si>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</si>
  <si>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</si>
  <si>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</si>
  <si>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</si>
  <si>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</si>
  <si>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</si>
  <si>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</si>
  <si>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</si>
  <si>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</si>
  <si>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</si>
  <si>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</si>
  <si>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</si>
  <si>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</si>
  <si>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</si>
  <si>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</si>
  <si>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</si>
  <si>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</si>
  <si>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</si>
  <si>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</si>
  <si>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</si>
  <si>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</si>
  <si>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</si>
  <si>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</si>
  <si>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</si>
  <si>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</si>
  <si>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</si>
  <si>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</si>
  <si>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</si>
  <si>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</si>
  <si>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</si>
  <si>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</si>
  <si>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</si>
  <si>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</si>
  <si>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</si>
  <si>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</si>
  <si>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</si>
  <si>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</si>
  <si>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</si>
  <si>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</si>
  <si>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</si>
  <si>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</si>
  <si>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</si>
  <si>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</si>
  <si>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</si>
  <si>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</si>
  <si>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</si>
  <si>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</si>
  <si>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</si>
  <si>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</si>
  <si>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</si>
  <si>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</si>
  <si>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</si>
  <si>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</si>
  <si>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</si>
  <si>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</si>
  <si>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</si>
  <si>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</si>
  <si>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</si>
  <si>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</si>
  <si>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</si>
  <si>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</si>
  <si>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</si>
  <si>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</si>
  <si>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</si>
  <si>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</si>
  <si>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</si>
  <si>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</si>
  <si>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</si>
  <si>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</si>
  <si>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</si>
  <si>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</si>
  <si>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</si>
  <si>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</si>
  <si>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</si>
  <si>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</si>
  <si>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</si>
  <si>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</si>
  <si>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</si>
  <si>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</si>
  <si>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</si>
  <si>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</si>
  <si>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</si>
  <si>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</si>
  <si>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</si>
  <si>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</si>
  <si>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</si>
  <si>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</si>
  <si>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</si>
  <si>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</si>
  <si>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</si>
  <si>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</si>
  <si>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</si>
  <si>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</si>
  <si>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</si>
  <si>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</si>
  <si>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</si>
  <si>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</si>
  <si>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</si>
  <si>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</si>
  <si>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</si>
  <si>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</si>
  <si>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</si>
  <si>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</si>
  <si>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</si>
  <si>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</si>
  <si>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</si>
  <si>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</si>
  <si>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</si>
  <si>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</si>
  <si>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</si>
  <si>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</si>
  <si>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</si>
  <si>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</si>
  <si>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</si>
  <si>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</si>
  <si>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</si>
  <si>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</si>
  <si>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</si>
  <si>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</si>
  <si>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</si>
  <si>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</si>
  <si>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</si>
  <si>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</si>
  <si>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</si>
  <si>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</si>
  <si>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</si>
  <si>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</si>
  <si>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</si>
  <si>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</si>
  <si>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</si>
  <si>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</si>
  <si>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</si>
  <si>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</si>
  <si>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</si>
  <si>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</si>
  <si>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</si>
  <si>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</si>
  <si>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</si>
  <si>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</si>
  <si>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</si>
  <si>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</si>
  <si>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</si>
  <si>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</si>
  <si>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</si>
  <si>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</si>
  <si>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</si>
  <si>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</si>
  <si>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</si>
  <si>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</si>
  <si>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</si>
  <si>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</si>
  <si>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</si>
  <si>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</si>
  <si>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</si>
  <si>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</si>
  <si>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</si>
  <si>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</si>
  <si>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</si>
  <si>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</si>
  <si>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</si>
  <si>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</si>
  <si>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</si>
  <si>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</si>
  <si>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</si>
  <si>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</si>
  <si>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</si>
  <si>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</si>
  <si>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</si>
  <si>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</si>
  <si>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</si>
  <si>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</si>
  <si>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</si>
  <si>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</si>
  <si>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</si>
  <si>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</si>
  <si>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</si>
  <si>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</si>
  <si>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</si>
  <si>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</si>
  <si>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</si>
  <si>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</si>
  <si>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</si>
  <si>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</si>
  <si>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</si>
  <si>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</si>
  <si>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</si>
  <si>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</si>
  <si>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</si>
  <si>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</si>
  <si>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</si>
  <si>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</si>
  <si>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</si>
  <si>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</si>
  <si>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</si>
  <si>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</si>
  <si>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</si>
  <si>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</si>
  <si>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</si>
  <si>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</si>
  <si>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</si>
  <si>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</si>
  <si>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</si>
  <si>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</si>
  <si>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</si>
  <si>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</si>
  <si>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</si>
  <si>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</si>
  <si>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</si>
  <si>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</si>
  <si>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</si>
  <si>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</si>
  <si>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</si>
  <si>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</si>
  <si>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</si>
  <si>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</si>
  <si>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</si>
  <si>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</si>
  <si>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</si>
  <si>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</si>
  <si>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</si>
  <si>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</si>
  <si>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</si>
  <si>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</si>
  <si>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</si>
  <si>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</si>
  <si>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</si>
  <si>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</si>
  <si>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</si>
  <si>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</si>
  <si>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</si>
  <si>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</si>
  <si>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</si>
  <si>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</si>
  <si>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</si>
  <si>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</si>
  <si>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</si>
  <si>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</si>
  <si>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</si>
  <si>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</si>
  <si>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</si>
  <si>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</si>
  <si>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</si>
  <si>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</si>
  <si>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</si>
  <si>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</si>
  <si>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</si>
  <si>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</si>
  <si>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</si>
  <si>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</si>
  <si>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</si>
  <si>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</si>
  <si>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</si>
  <si>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</si>
  <si>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</si>
  <si>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</si>
  <si>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</si>
  <si>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</si>
  <si>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</si>
  <si>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</si>
  <si>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</si>
  <si>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</si>
  <si>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</si>
  <si>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</si>
  <si>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</si>
  <si>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</si>
  <si>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</si>
  <si>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</si>
  <si>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</si>
  <si>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</si>
  <si>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</si>
  <si>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</si>
  <si>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</si>
  <si>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</si>
  <si>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</si>
  <si>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</si>
  <si>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</si>
  <si>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</si>
  <si>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</si>
  <si>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</si>
  <si>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</si>
  <si>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</si>
  <si>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</si>
  <si>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</si>
  <si>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</si>
  <si>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</si>
  <si>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</si>
  <si>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</si>
  <si>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</si>
  <si>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</si>
  <si>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</si>
  <si>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</si>
  <si>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</si>
  <si>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</si>
  <si>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</si>
  <si>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</si>
  <si>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</si>
  <si>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</si>
  <si>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</si>
  <si>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</si>
  <si>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</si>
  <si>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</si>
  <si>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</si>
  <si>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</si>
  <si>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</si>
  <si>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</si>
  <si>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</si>
  <si>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</si>
  <si>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</si>
  <si>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</si>
  <si>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</si>
  <si>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</si>
  <si>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</si>
  <si>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</si>
  <si>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</si>
  <si>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</si>
  <si>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</si>
  <si>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</si>
  <si>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</si>
  <si>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</si>
  <si>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</si>
  <si>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</si>
  <si>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</si>
  <si>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</si>
  <si>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</si>
  <si>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</si>
  <si>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</si>
  <si>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</si>
  <si>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</si>
  <si>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</si>
  <si>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</si>
  <si>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</si>
  <si>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</si>
  <si>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</si>
  <si>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</si>
  <si>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</si>
  <si>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</si>
  <si>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</si>
  <si>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</si>
  <si>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</si>
  <si>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</si>
  <si>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</si>
  <si>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</si>
  <si>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</si>
  <si>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</si>
  <si>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</si>
  <si>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</si>
  <si>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</si>
  <si>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</si>
  <si>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</si>
  <si>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</si>
  <si>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</si>
  <si>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</si>
  <si>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</si>
  <si>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</si>
  <si>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</si>
  <si>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</si>
  <si>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</si>
  <si>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</si>
  <si>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</si>
  <si>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</si>
  <si>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</si>
  <si>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</si>
  <si>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</si>
  <si>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</si>
  <si>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</si>
  <si>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</si>
  <si>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</si>
  <si>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</si>
  <si>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</si>
  <si>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</si>
  <si>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</si>
  <si>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</si>
  <si>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</si>
  <si>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</si>
  <si>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</si>
  <si>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</si>
  <si>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</si>
  <si>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</si>
  <si>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</si>
  <si>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</si>
  <si>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</si>
  <si>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</si>
  <si>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</si>
  <si>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</si>
  <si>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</si>
  <si>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</si>
  <si>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</si>
  <si>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</si>
  <si>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</si>
  <si>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</si>
  <si>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</si>
  <si>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</si>
  <si>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</si>
  <si>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</si>
  <si>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</si>
  <si>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</si>
  <si>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</si>
  <si>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</si>
  <si>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</si>
  <si>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</si>
  <si>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</si>
  <si>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</si>
  <si>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</si>
  <si>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</si>
  <si>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</si>
  <si>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</si>
  <si>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</si>
  <si>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</si>
  <si>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</si>
  <si>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</si>
  <si>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</si>
  <si>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</si>
  <si>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</si>
  <si>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</si>
  <si>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</si>
  <si>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</si>
  <si>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</si>
  <si>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</si>
  <si>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</si>
  <si>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</si>
  <si>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</si>
  <si>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</si>
  <si>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</si>
  <si>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</si>
  <si>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</si>
  <si>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</si>
  <si>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</si>
  <si>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</si>
  <si>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</si>
  <si>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</si>
  <si>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</si>
  <si>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</si>
  <si>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</si>
  <si>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</si>
  <si>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</si>
  <si>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</si>
  <si>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</si>
  <si>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</si>
  <si>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</si>
  <si>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</si>
  <si>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</si>
  <si>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</si>
  <si>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</si>
  <si>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</si>
  <si>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</si>
  <si>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</si>
  <si>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</si>
  <si>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</si>
  <si>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</si>
  <si>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</si>
  <si>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</si>
  <si>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</si>
  <si>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</si>
  <si>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</si>
  <si>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</si>
  <si>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</si>
  <si>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</si>
  <si>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</si>
  <si>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</si>
  <si>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</si>
  <si>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</si>
  <si>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</si>
  <si>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</si>
  <si>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</si>
  <si>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</si>
  <si>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</si>
  <si>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</si>
  <si>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</si>
  <si>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</si>
  <si>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</si>
  <si>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</si>
  <si>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</si>
  <si>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</si>
  <si>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</si>
  <si>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</si>
  <si>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</si>
  <si>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</si>
  <si>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</si>
  <si>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</si>
  <si>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</si>
  <si>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</si>
  <si>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</si>
  <si>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</si>
  <si>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</si>
  <si>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</si>
  <si>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</si>
  <si>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</si>
  <si>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</si>
  <si>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</si>
  <si>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</si>
  <si>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</si>
  <si>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</si>
  <si>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</si>
  <si>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</si>
  <si>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</si>
  <si>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</si>
  <si>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</si>
  <si>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</si>
  <si>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</si>
  <si>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</si>
  <si>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</si>
  <si>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</si>
  <si>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</si>
  <si>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</si>
  <si>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</si>
  <si>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</si>
  <si>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</si>
  <si>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</si>
  <si>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</si>
  <si>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</si>
  <si>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</si>
  <si>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</si>
  <si>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</si>
  <si>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</si>
  <si>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</si>
  <si>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</si>
  <si>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</si>
  <si>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</si>
  <si>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</si>
  <si>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</si>
  <si>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</si>
  <si>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</si>
  <si>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</si>
  <si>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</si>
  <si>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</si>
  <si>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</si>
  <si>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</si>
  <si>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</si>
  <si>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</si>
  <si>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</si>
  <si>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</si>
  <si>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</si>
  <si>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</si>
  <si>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</si>
  <si>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</si>
  <si>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</si>
  <si>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</si>
  <si>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</si>
  <si>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</si>
  <si>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</si>
  <si>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</si>
  <si>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</si>
  <si>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</si>
  <si>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</si>
  <si>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</si>
  <si>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</si>
  <si>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</si>
  <si>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</si>
  <si>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</si>
  <si>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</si>
  <si>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</si>
  <si>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</si>
  <si>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</si>
  <si>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</si>
  <si>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</si>
  <si>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</si>
  <si>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</si>
  <si>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</si>
  <si>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</si>
  <si>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</si>
  <si>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</si>
  <si>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</si>
  <si>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</si>
  <si>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</si>
  <si>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</si>
  <si>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</si>
  <si>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</si>
  <si>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</si>
  <si>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</si>
  <si>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</si>
  <si>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</si>
  <si>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</si>
  <si>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</si>
  <si>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</si>
  <si>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</si>
  <si>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</si>
  <si>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</si>
  <si>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</si>
  <si>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</si>
  <si>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</si>
  <si>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</si>
  <si>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</si>
  <si>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</si>
  <si>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</si>
  <si>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</si>
  <si>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</si>
  <si>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</si>
  <si>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</si>
  <si>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</si>
  <si>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</si>
  <si>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</si>
  <si>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</si>
  <si>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</si>
  <si>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</si>
  <si>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</si>
  <si>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</si>
  <si>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</si>
  <si>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</si>
  <si>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</si>
  <si>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</si>
  <si>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</si>
  <si>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</si>
  <si>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</si>
  <si>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</si>
  <si>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</si>
  <si>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</si>
  <si>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</si>
  <si>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</si>
  <si>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</si>
  <si>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</si>
  <si>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</si>
  <si>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</si>
  <si>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</si>
  <si>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</si>
  <si>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</si>
  <si>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</si>
  <si>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</si>
  <si>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</si>
  <si>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</si>
  <si>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</si>
  <si>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</si>
  <si>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</si>
  <si>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</si>
  <si>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</si>
  <si>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</si>
  <si>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</si>
  <si>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</si>
  <si>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</si>
  <si>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</si>
  <si>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</si>
  <si>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</si>
  <si>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</si>
  <si>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</si>
  <si>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</si>
  <si>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</si>
  <si>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</si>
  <si>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</si>
  <si>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</si>
  <si>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</si>
  <si>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</si>
  <si>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</si>
  <si>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</si>
  <si>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</si>
  <si>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</si>
  <si>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</si>
  <si>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</si>
  <si>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</si>
  <si>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</si>
  <si>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</si>
  <si>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</si>
  <si>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</si>
  <si>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</si>
  <si>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</si>
  <si>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</si>
  <si>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</si>
  <si>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</si>
  <si>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</si>
  <si>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</si>
  <si>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</si>
  <si>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</si>
  <si>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</si>
  <si>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</si>
  <si>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</si>
  <si>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</si>
  <si>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</si>
  <si>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</si>
  <si>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</si>
  <si>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</si>
  <si>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</si>
  <si>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</si>
  <si>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</si>
  <si>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</si>
  <si>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</si>
  <si>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</si>
  <si>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</si>
  <si>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</si>
  <si>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</si>
  <si>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</si>
  <si>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</si>
  <si>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</si>
  <si>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</si>
  <si>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</si>
  <si>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</si>
  <si>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</si>
  <si>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</si>
  <si>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</si>
  <si>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</si>
  <si>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</si>
  <si>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</si>
  <si>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</si>
  <si>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</si>
  <si>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</si>
  <si>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</si>
  <si>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</si>
  <si>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</si>
  <si>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</si>
  <si>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</si>
  <si>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</si>
  <si>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</si>
  <si>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</si>
  <si>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</si>
  <si>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</si>
  <si>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</si>
  <si>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</si>
  <si>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</si>
  <si>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</si>
  <si>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</si>
  <si>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</si>
  <si>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</si>
  <si>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</si>
  <si>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</si>
  <si>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</si>
  <si>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</si>
  <si>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</si>
  <si>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</si>
  <si>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</si>
  <si>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</si>
  <si>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</si>
  <si>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</si>
  <si>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</si>
  <si>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</si>
  <si>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</si>
  <si>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</si>
  <si>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</si>
  <si>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</si>
  <si>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</si>
  <si>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</si>
  <si>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</si>
  <si>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</si>
  <si>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</si>
  <si>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</si>
  <si>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</si>
  <si>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</si>
  <si>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</si>
  <si>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</si>
  <si>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</si>
  <si>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</si>
  <si>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</si>
  <si>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</si>
  <si>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</si>
  <si>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</si>
  <si>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</si>
  <si>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</si>
  <si>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</si>
  <si>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</si>
  <si>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</si>
  <si>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</si>
  <si>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</si>
  <si>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</si>
  <si>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</si>
  <si>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</si>
  <si>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</si>
  <si>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</si>
  <si>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</si>
  <si>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</si>
  <si>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</si>
  <si>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</si>
  <si>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</si>
  <si>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</si>
  <si>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</si>
  <si>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</si>
  <si>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</si>
  <si>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</si>
  <si>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</si>
  <si>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</si>
  <si>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</si>
  <si>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</si>
  <si>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</si>
  <si>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</si>
  <si>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</si>
  <si>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</si>
  <si>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</si>
  <si>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</si>
  <si>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</si>
  <si>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</si>
  <si>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</si>
  <si>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</si>
  <si>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</si>
  <si>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</si>
  <si>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</si>
  <si>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</si>
  <si>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</si>
  <si>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</si>
  <si>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</si>
  <si>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</si>
  <si>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</si>
  <si>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</si>
  <si>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</si>
  <si>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</si>
  <si>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</si>
  <si>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</si>
  <si>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</si>
  <si>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</si>
  <si>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</si>
  <si>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</si>
  <si>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</si>
  <si>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</si>
  <si>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</si>
  <si>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</si>
  <si>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</si>
  <si>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</si>
  <si>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</si>
  <si>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</si>
  <si>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</si>
  <si>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</si>
  <si>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</si>
  <si>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</si>
  <si>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</si>
  <si>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</si>
  <si>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</si>
  <si>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</si>
  <si>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</si>
  <si>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</si>
  <si>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</si>
  <si>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</si>
  <si>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</si>
  <si>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</si>
  <si>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</si>
  <si>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</si>
  <si>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</si>
  <si>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</si>
  <si>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</si>
  <si>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</si>
  <si>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</si>
  <si>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</si>
  <si>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</si>
  <si>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</si>
  <si>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</si>
  <si>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</si>
  <si>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</si>
  <si>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</si>
  <si>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</si>
  <si>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</si>
  <si>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</si>
  <si>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</si>
  <si>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</si>
  <si>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</si>
  <si>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</si>
  <si>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</si>
  <si>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</si>
  <si>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</si>
  <si>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</si>
  <si>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</si>
  <si>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</si>
  <si>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</si>
  <si>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</si>
  <si>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</si>
  <si>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</si>
  <si>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</si>
  <si>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</si>
  <si>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</si>
  <si>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</si>
  <si>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</si>
  <si>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</si>
  <si>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</si>
  <si>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</si>
  <si>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</si>
  <si>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</si>
  <si>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</si>
  <si>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</si>
  <si>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</si>
  <si>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</si>
  <si>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</si>
  <si>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</si>
  <si>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</si>
  <si>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</si>
  <si>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</si>
  <si>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</si>
  <si>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</si>
  <si>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</si>
  <si>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</si>
  <si>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</si>
  <si>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</si>
  <si>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</si>
  <si>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</si>
  <si>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</si>
  <si>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</si>
  <si>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</si>
  <si>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</si>
  <si>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</si>
  <si>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</si>
  <si>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</si>
  <si>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</si>
  <si>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</si>
  <si>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</si>
  <si>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</si>
  <si>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</si>
  <si>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</si>
  <si>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</si>
  <si>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</si>
  <si>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</si>
  <si>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</si>
  <si>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</si>
  <si>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</si>
  <si>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</si>
  <si>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</si>
  <si>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</si>
  <si>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</si>
  <si>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</si>
  <si>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</si>
  <si>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</si>
  <si>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</si>
  <si>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</si>
  <si>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</si>
  <si>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</si>
  <si>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</si>
  <si>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</si>
  <si>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</si>
  <si>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</si>
  <si>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</si>
  <si>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</si>
  <si>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</si>
  <si>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</si>
  <si>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</si>
  <si>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</si>
  <si>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</si>
  <si>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</si>
  <si>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</si>
  <si>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</si>
  <si>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</si>
  <si>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</si>
  <si>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</si>
  <si>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</si>
  <si>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</si>
  <si>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</si>
  <si>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</si>
  <si>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</si>
  <si>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</si>
  <si>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</si>
  <si>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</si>
  <si>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</si>
  <si>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</si>
  <si>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</si>
  <si>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</si>
  <si>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</si>
  <si>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</si>
  <si>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</si>
  <si>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</si>
  <si>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</si>
  <si>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</si>
  <si>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</si>
  <si>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</si>
  <si>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</si>
  <si>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</si>
  <si>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</si>
  <si>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</si>
  <si>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</si>
  <si>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</si>
  <si>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</si>
  <si>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</si>
  <si>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</si>
  <si>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</si>
  <si>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</si>
  <si>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</si>
  <si>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</si>
  <si>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</si>
  <si>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</si>
  <si>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</si>
  <si>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</si>
  <si>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</si>
  <si>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</si>
  <si>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</si>
  <si>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</si>
  <si>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</si>
  <si>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</si>
  <si>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</si>
  <si>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</si>
  <si>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</si>
  <si>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</si>
  <si>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</si>
  <si>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</si>
  <si>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</si>
  <si>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</si>
  <si>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</si>
  <si>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</si>
  <si>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</si>
  <si>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</si>
  <si>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</si>
  <si>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</si>
  <si>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</si>
  <si>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</si>
  <si>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</si>
  <si>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</si>
  <si>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</si>
  <si>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</si>
  <si>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</si>
  <si>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</si>
  <si>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</si>
  <si>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</si>
  <si>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</si>
  <si>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</si>
  <si>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</si>
  <si>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</si>
  <si>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</si>
  <si>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</si>
  <si>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</si>
  <si>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</si>
  <si>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</si>
  <si>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</si>
  <si>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</si>
  <si>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</si>
  <si>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</si>
  <si>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</si>
  <si>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</si>
  <si>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</si>
  <si>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</si>
  <si>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</si>
  <si>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</si>
  <si>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</si>
  <si>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</si>
  <si>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</si>
  <si>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</si>
  <si>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</si>
  <si>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</si>
  <si>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</si>
  <si>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</si>
  <si>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</si>
  <si>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</si>
  <si>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</si>
  <si>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</si>
  <si>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</si>
  <si>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</si>
  <si>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</si>
  <si>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</si>
  <si>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</si>
  <si>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</si>
  <si>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</si>
  <si>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</si>
  <si>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</si>
  <si>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</si>
  <si>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</si>
  <si>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</si>
  <si>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</si>
  <si>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</si>
  <si>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</si>
  <si>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</si>
  <si>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</si>
  <si>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</si>
  <si>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</si>
  <si>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</si>
  <si>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</si>
  <si>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</si>
  <si>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</si>
  <si>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</si>
  <si>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</si>
  <si>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</si>
  <si>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</si>
  <si>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</si>
  <si>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</si>
  <si>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</si>
  <si>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</si>
  <si>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</si>
  <si>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</si>
  <si>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</si>
  <si>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</si>
  <si>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</si>
  <si>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</si>
  <si>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</si>
  <si>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</si>
  <si>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</si>
  <si>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</si>
  <si>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</si>
  <si>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</si>
  <si>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</si>
  <si>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</si>
  <si>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</si>
  <si>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</si>
  <si>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</si>
  <si>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</si>
  <si>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</si>
  <si>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</si>
  <si>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</si>
  <si>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</si>
  <si>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</si>
  <si>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</si>
  <si>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</si>
  <si>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</si>
  <si>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</si>
  <si>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</si>
  <si>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</si>
  <si>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</si>
  <si>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</si>
  <si>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</si>
  <si>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</si>
  <si>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</si>
  <si>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</si>
  <si>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</si>
  <si>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</si>
  <si>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</si>
  <si>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</si>
  <si>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</si>
  <si>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</si>
  <si>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</si>
  <si>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</si>
  <si>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</si>
  <si>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</si>
  <si>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</si>
  <si>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</si>
  <si>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</si>
  <si>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</si>
  <si>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</si>
  <si>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</si>
  <si>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</si>
  <si>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</si>
  <si>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</si>
  <si>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</si>
  <si>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</si>
  <si>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</si>
  <si>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</si>
  <si>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</si>
  <si>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</si>
  <si>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</si>
  <si>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</si>
  <si>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</si>
  <si>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</si>
  <si>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</si>
  <si>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</si>
  <si>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</si>
  <si>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</si>
  <si>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</si>
  <si>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</si>
  <si>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</si>
  <si>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</si>
  <si>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</si>
  <si>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</si>
  <si>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</si>
  <si>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</si>
  <si>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</si>
  <si>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</si>
  <si>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</si>
  <si>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</si>
  <si>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</si>
  <si>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</si>
  <si>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</si>
  <si>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</si>
  <si>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</si>
  <si>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</si>
  <si>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</si>
  <si>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</si>
  <si>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</si>
  <si>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</si>
  <si>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</si>
  <si>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</si>
  <si>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</si>
  <si>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</si>
  <si>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</si>
  <si>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</si>
  <si>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</si>
  <si>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</si>
  <si>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</si>
  <si>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</si>
  <si>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</si>
  <si>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</si>
  <si>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</si>
  <si>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</si>
  <si>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</si>
  <si>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</si>
  <si>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</si>
  <si>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</si>
  <si>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</si>
  <si>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</si>
  <si>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</si>
  <si>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</si>
  <si>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</si>
  <si>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</si>
  <si>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</si>
  <si>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</si>
  <si>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</si>
  <si>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</si>
  <si>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</si>
  <si>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</si>
  <si>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</si>
  <si>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</si>
  <si>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</si>
  <si>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</si>
  <si>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</si>
  <si>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</si>
  <si>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</si>
  <si>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</si>
  <si>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</si>
  <si>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</si>
  <si>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</si>
  <si>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</si>
  <si>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</si>
  <si>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</si>
  <si>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</si>
  <si>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</si>
  <si>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</si>
  <si>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</si>
  <si>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</si>
  <si>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</si>
  <si>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</si>
  <si>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</si>
  <si>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</si>
  <si>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</si>
  <si>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</si>
  <si>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</si>
  <si>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</si>
  <si>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</si>
  <si>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</si>
  <si>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</si>
  <si>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</si>
  <si>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</si>
  <si>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</si>
  <si>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</si>
  <si>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</si>
  <si>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</si>
  <si>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</si>
  <si>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</si>
  <si>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</si>
  <si>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</si>
  <si>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</si>
  <si>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</si>
  <si>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</si>
  <si>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</si>
  <si>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</si>
  <si>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</si>
  <si>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</si>
  <si>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</si>
  <si>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</si>
  <si>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</si>
  <si>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</si>
  <si>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</si>
  <si>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</si>
  <si>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</si>
  <si>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</si>
  <si>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</si>
  <si>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</si>
  <si>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</si>
  <si>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</si>
  <si>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</si>
  <si>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</si>
  <si>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</si>
  <si>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</si>
  <si>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</si>
  <si>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</si>
  <si>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</si>
  <si>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</si>
  <si>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</si>
  <si>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</si>
  <si>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</si>
  <si>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</si>
  <si>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</si>
  <si>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</si>
  <si>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</si>
  <si>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</si>
  <si>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</si>
  <si>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</si>
  <si>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</si>
  <si>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</si>
  <si>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</si>
  <si>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</si>
  <si>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</si>
  <si>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</si>
  <si>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</si>
  <si>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</si>
  <si>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</si>
  <si>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</si>
  <si>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</si>
  <si>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</si>
  <si>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</si>
  <si>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</si>
  <si>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</si>
  <si>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</si>
  <si>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</si>
  <si>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</si>
  <si>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</si>
  <si>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</si>
  <si>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</si>
  <si>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</si>
  <si>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</si>
  <si>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</si>
  <si>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</si>
  <si>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</si>
  <si>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</si>
  <si>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</si>
  <si>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</si>
  <si>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</si>
  <si>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</si>
  <si>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</si>
  <si>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</si>
  <si>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</si>
  <si>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</si>
  <si>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</si>
  <si>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</si>
  <si>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</si>
  <si>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</si>
  <si>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</si>
  <si>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</si>
  <si>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</si>
  <si>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</si>
  <si>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</si>
  <si>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</si>
  <si>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</si>
  <si>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</si>
  <si>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</si>
  <si>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</si>
  <si>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</si>
  <si>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</si>
  <si>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</si>
  <si>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</si>
  <si>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</si>
  <si>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</si>
  <si>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</si>
  <si>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</si>
  <si>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</si>
  <si>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</si>
  <si>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</si>
  <si>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</si>
  <si>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</si>
  <si>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</si>
  <si>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</si>
  <si>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</si>
  <si>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</si>
  <si>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</si>
  <si>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</si>
  <si>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</si>
  <si>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</si>
  <si>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</si>
  <si>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</si>
  <si>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</si>
  <si>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</si>
  <si>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</si>
  <si>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</si>
  <si>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</si>
  <si>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</si>
  <si>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</si>
  <si>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</si>
  <si>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</si>
  <si>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</si>
  <si>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</si>
  <si>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</si>
  <si>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</si>
  <si>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</si>
  <si>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</si>
  <si>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</si>
  <si>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</si>
  <si>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</si>
  <si>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</si>
  <si>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</si>
  <si>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</si>
  <si>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</si>
  <si>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</si>
  <si>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</si>
  <si>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</si>
  <si>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</si>
  <si>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</si>
  <si>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</si>
  <si>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</si>
  <si>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</si>
  <si>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</si>
  <si>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</si>
  <si>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</si>
  <si>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</si>
  <si>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</si>
  <si>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</si>
  <si>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</si>
  <si>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</si>
  <si>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</si>
  <si>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</si>
  <si>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</si>
  <si>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</si>
  <si>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</si>
  <si>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</si>
  <si>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</si>
  <si>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</si>
  <si>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</si>
  <si>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</si>
  <si>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</si>
  <si>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</si>
  <si>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</si>
  <si>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</si>
  <si>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</si>
  <si>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</si>
  <si>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</si>
  <si>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</si>
  <si>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</si>
  <si>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</si>
  <si>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</si>
  <si>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</si>
  <si>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</si>
  <si>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</si>
  <si>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</si>
  <si>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</si>
  <si>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</si>
  <si>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</si>
  <si>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</si>
  <si>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</si>
  <si>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</si>
  <si>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</si>
  <si>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</si>
  <si>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</si>
  <si>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</si>
  <si>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</si>
  <si>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</si>
  <si>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</si>
  <si>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</si>
  <si>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</si>
  <si>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</si>
  <si>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</si>
  <si>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</si>
  <si>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</si>
  <si>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</si>
  <si>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</si>
  <si>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</si>
  <si>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</si>
  <si>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</si>
  <si>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</si>
  <si>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</si>
  <si>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</si>
  <si>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</si>
  <si>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</si>
  <si>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</si>
  <si>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</si>
  <si>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</si>
  <si>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</si>
  <si>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</si>
  <si>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</si>
  <si>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</si>
  <si>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</si>
  <si>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</si>
  <si>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</si>
  <si>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</si>
  <si>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</si>
  <si>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</si>
  <si>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</si>
  <si>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</si>
  <si>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</si>
  <si>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</si>
  <si>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</si>
  <si>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</si>
  <si>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</si>
  <si>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</si>
  <si>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</si>
  <si>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</si>
  <si>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</si>
  <si>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</si>
  <si>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</si>
  <si>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</si>
  <si>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</si>
  <si>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</si>
  <si>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</si>
  <si>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</si>
  <si>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</si>
  <si>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</si>
  <si>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</si>
  <si>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</si>
  <si>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</si>
  <si>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</si>
  <si>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</si>
  <si>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</si>
  <si>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</si>
  <si>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</si>
  <si>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</si>
  <si>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</si>
  <si>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</si>
  <si>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</si>
  <si>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</si>
  <si>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</si>
  <si>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</si>
  <si>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</si>
  <si>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</si>
  <si>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</si>
  <si>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</si>
  <si>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</si>
  <si>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</si>
  <si>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</si>
  <si>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</si>
  <si>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</si>
  <si>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</si>
  <si>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</si>
  <si>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</si>
  <si>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</si>
  <si>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</si>
  <si>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</si>
  <si>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</si>
  <si>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</si>
  <si>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</si>
  <si>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</si>
  <si>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</si>
  <si>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</si>
  <si>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</si>
  <si>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</si>
  <si>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</si>
  <si>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</si>
  <si>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</si>
  <si>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</si>
  <si>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</si>
  <si>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</si>
  <si>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</si>
  <si>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</si>
  <si>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</si>
  <si>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</si>
  <si>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</si>
  <si>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</si>
  <si>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</si>
  <si>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</si>
  <si>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</si>
  <si>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</si>
  <si>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</si>
  <si>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</si>
  <si>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</si>
  <si>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</si>
  <si>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</si>
  <si>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</si>
  <si>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</si>
  <si>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</si>
  <si>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</si>
  <si>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</si>
  <si>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</si>
  <si>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</si>
  <si>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</si>
  <si>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</si>
  <si>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</si>
  <si>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</si>
  <si>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</si>
  <si>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</si>
  <si>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</si>
  <si>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</si>
  <si>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</si>
  <si>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</si>
  <si>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</si>
  <si>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</si>
  <si>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</si>
  <si>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</si>
  <si>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</si>
  <si>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</si>
  <si>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</si>
  <si>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</si>
  <si>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</si>
  <si>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</si>
  <si>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</si>
  <si>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</si>
  <si>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</si>
  <si>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</si>
  <si>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</si>
  <si>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</si>
  <si>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</si>
  <si>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</si>
  <si>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</si>
  <si>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</si>
  <si>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</si>
  <si>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</si>
  <si>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</si>
  <si>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</si>
  <si>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</si>
  <si>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</si>
  <si>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</si>
  <si>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</si>
  <si>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</si>
  <si>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</si>
  <si>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</si>
  <si>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</si>
  <si>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</si>
  <si>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</si>
  <si>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</si>
  <si>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</si>
  <si>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</si>
  <si>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</si>
  <si>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</si>
  <si>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</si>
  <si>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</si>
  <si>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</si>
  <si>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</si>
  <si>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</si>
  <si>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</si>
  <si>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</si>
  <si>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</si>
  <si>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</si>
  <si>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</si>
  <si>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</si>
  <si>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</si>
  <si>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</si>
  <si>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</si>
  <si>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</si>
  <si>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</si>
  <si>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</si>
  <si>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</si>
  <si>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</si>
  <si>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</si>
  <si>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</si>
  <si>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</si>
  <si>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</si>
  <si>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</si>
  <si>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</si>
  <si>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</si>
  <si>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</si>
  <si>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</si>
  <si>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</si>
  <si>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</si>
  <si>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</si>
  <si>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</si>
  <si>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</si>
  <si>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</si>
  <si>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</si>
  <si>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</si>
  <si>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</si>
  <si>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</si>
  <si>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</si>
  <si>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</si>
  <si>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</si>
  <si>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</si>
  <si>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</si>
  <si>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</si>
  <si>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</si>
  <si>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</si>
  <si>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</si>
  <si>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</si>
  <si>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</si>
  <si>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</si>
  <si>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</si>
  <si>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</si>
  <si>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</si>
  <si>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</si>
  <si>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</si>
  <si>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</si>
  <si>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</si>
  <si>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</si>
  <si>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</si>
  <si>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</si>
  <si>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</si>
  <si>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</si>
  <si>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</si>
  <si>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</si>
  <si>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</si>
  <si>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</si>
  <si>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</si>
  <si>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</si>
  <si>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</si>
  <si>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</si>
  <si>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</si>
  <si>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</si>
  <si>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</si>
  <si>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</si>
  <si>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</si>
  <si>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</si>
  <si>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</si>
  <si>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</si>
  <si>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</si>
  <si>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</si>
  <si>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</si>
  <si>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</si>
  <si>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</si>
  <si>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</si>
  <si>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</si>
  <si>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</si>
  <si>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</si>
  <si>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</si>
  <si>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</si>
  <si>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</si>
  <si>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</si>
  <si>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</si>
  <si>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</si>
  <si>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</si>
  <si>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</si>
  <si>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</si>
  <si>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</si>
  <si>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</si>
  <si>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</si>
  <si>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</si>
  <si>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</si>
  <si>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</si>
  <si>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</si>
  <si>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</si>
  <si>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</si>
  <si>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</si>
  <si>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</si>
  <si>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</si>
  <si>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</si>
  <si>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</si>
  <si>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</si>
  <si>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</si>
  <si>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</si>
  <si>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</si>
  <si>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</si>
  <si>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</si>
  <si>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</si>
  <si>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</si>
  <si>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</si>
  <si>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</si>
  <si>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</si>
  <si>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</si>
  <si>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</si>
  <si>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</si>
  <si>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</si>
  <si>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</si>
  <si>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</si>
  <si>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</si>
  <si>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</si>
  <si>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</si>
  <si>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</si>
  <si>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</si>
  <si>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</si>
  <si>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</si>
  <si>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</si>
  <si>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</si>
  <si>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</si>
  <si>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</si>
  <si>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</si>
  <si>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</si>
  <si>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</si>
  <si>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</si>
  <si>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</si>
  <si>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</si>
  <si>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</si>
  <si>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</si>
  <si>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</si>
  <si>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</si>
  <si>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</si>
  <si>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</si>
  <si>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</si>
  <si>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</si>
  <si>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</si>
  <si>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</si>
  <si>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</si>
  <si>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</si>
  <si>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</si>
  <si>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</si>
  <si>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</si>
  <si>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</si>
  <si>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</si>
  <si>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</si>
  <si>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</si>
  <si>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</si>
  <si>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</si>
  <si>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</si>
  <si>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</si>
  <si>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</si>
  <si>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</si>
  <si>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</si>
  <si>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</si>
  <si>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</si>
  <si>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</si>
  <si>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</si>
  <si>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</si>
  <si>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</si>
  <si>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</si>
  <si>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</si>
  <si>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</si>
  <si>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</si>
  <si>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</si>
  <si>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</si>
  <si>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</si>
  <si>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</si>
  <si>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</si>
  <si>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</si>
  <si>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</si>
  <si>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</si>
  <si>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</si>
  <si>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</si>
  <si>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</si>
  <si>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</si>
  <si>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</si>
  <si>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</si>
  <si>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</si>
  <si>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</si>
  <si>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</si>
  <si>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</si>
  <si>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</si>
  <si>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</si>
  <si>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</si>
  <si>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</si>
  <si>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</si>
  <si>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</si>
  <si>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</si>
  <si>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</si>
  <si>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</si>
  <si>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</si>
  <si>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</si>
  <si>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</si>
  <si>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</si>
  <si>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</si>
  <si>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</si>
  <si>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</si>
  <si>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</si>
  <si>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</si>
  <si>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</si>
  <si>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</si>
  <si>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</si>
  <si>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</si>
  <si>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</si>
  <si>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</si>
  <si>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</si>
  <si>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</si>
  <si>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</si>
  <si>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</si>
  <si>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</si>
  <si>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</si>
  <si>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</si>
  <si>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</si>
  <si>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</si>
  <si>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</si>
  <si>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</si>
  <si>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</si>
  <si>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</si>
  <si>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</si>
  <si>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</si>
  <si>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</si>
  <si>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</si>
  <si>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</si>
  <si>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</si>
  <si>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</si>
  <si>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</si>
  <si>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</si>
  <si>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</si>
  <si>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</si>
  <si>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</si>
  <si>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</si>
  <si>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</si>
  <si>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</si>
  <si>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</si>
  <si>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</si>
  <si>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</si>
  <si>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</si>
  <si>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</si>
  <si>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</si>
  <si>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</si>
  <si>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</si>
  <si>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</si>
  <si>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</si>
  <si>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</si>
  <si>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</si>
  <si>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</si>
  <si>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</si>
  <si>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</si>
  <si>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</si>
  <si>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</si>
  <si>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</si>
  <si>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</si>
  <si>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</si>
  <si>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</si>
  <si>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</si>
  <si>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</si>
  <si>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</si>
  <si>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</si>
  <si>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</si>
  <si>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</si>
  <si>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</si>
  <si>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</si>
  <si>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</si>
  <si>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</si>
  <si>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</si>
  <si>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</si>
  <si>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</si>
  <si>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</si>
  <si>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</si>
  <si>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</si>
  <si>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</si>
  <si>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</si>
  <si>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</si>
  <si>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</si>
  <si>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</si>
  <si>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</si>
  <si>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</si>
  <si>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</si>
  <si>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</si>
  <si>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</si>
  <si>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</si>
  <si>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</si>
  <si>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</si>
  <si>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</si>
  <si>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</si>
  <si>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</si>
  <si>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</si>
  <si>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</si>
  <si>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</si>
  <si>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</si>
  <si>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</si>
  <si>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</si>
  <si>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</si>
  <si>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</si>
  <si>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</si>
  <si>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</si>
  <si>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</si>
  <si>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</si>
  <si>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</si>
  <si>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</si>
  <si>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</si>
  <si>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</si>
  <si>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</si>
  <si>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</si>
  <si>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</si>
  <si>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</si>
  <si>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</si>
  <si>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</si>
  <si>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</si>
  <si>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</si>
  <si>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</si>
  <si>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</si>
  <si>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</si>
  <si>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</si>
  <si>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</si>
  <si>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</si>
  <si>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</si>
  <si>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</si>
  <si>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</si>
  <si>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</si>
  <si>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</si>
  <si>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</si>
  <si>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</si>
  <si>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</si>
  <si>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</si>
  <si>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</si>
  <si>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</si>
  <si>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</si>
  <si>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</si>
  <si>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</si>
  <si>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</si>
  <si>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</si>
  <si>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</si>
  <si>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</si>
  <si>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</si>
  <si>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</si>
  <si>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</si>
  <si>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</si>
  <si>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</si>
  <si>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</si>
  <si>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</si>
  <si>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</si>
  <si>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</si>
  <si>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</si>
  <si>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</si>
  <si>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</si>
  <si>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</si>
  <si>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</si>
  <si>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</si>
  <si>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</si>
  <si>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</si>
  <si>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</si>
  <si>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</si>
  <si>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</si>
  <si>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</si>
  <si>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</si>
  <si>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</si>
  <si>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</si>
  <si>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</si>
  <si>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</si>
  <si>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</si>
  <si>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</si>
  <si>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</si>
  <si>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</si>
  <si>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</si>
  <si>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</si>
  <si>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</si>
  <si>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</si>
  <si>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</si>
  <si>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</si>
  <si>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</si>
  <si>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</si>
  <si>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</si>
  <si>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</si>
  <si>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</si>
  <si>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</si>
  <si>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</si>
  <si>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</si>
  <si>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</si>
  <si>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</si>
  <si>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</si>
  <si>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</si>
  <si>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</si>
  <si>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</si>
  <si>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</si>
  <si>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</si>
  <si>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</si>
  <si>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</si>
  <si>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</si>
  <si>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</si>
  <si>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</si>
  <si>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</si>
  <si>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</si>
  <si>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</si>
  <si>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</si>
  <si>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</si>
  <si>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</si>
  <si>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</si>
  <si>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</si>
  <si>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</si>
  <si>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</si>
  <si>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</si>
  <si>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</si>
  <si>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</si>
  <si>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</si>
  <si>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</si>
  <si>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</si>
  <si>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</si>
  <si>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</si>
  <si>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</si>
  <si>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</si>
  <si>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</si>
  <si>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</si>
  <si>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</si>
  <si>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</si>
  <si>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</si>
  <si>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</si>
  <si>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</si>
  <si>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</si>
  <si>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</si>
  <si>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</si>
  <si>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</si>
  <si>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</si>
  <si>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</si>
  <si>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</si>
  <si>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</si>
  <si>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</si>
  <si>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</si>
  <si>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</si>
  <si>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</si>
  <si>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</si>
  <si>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</si>
  <si>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</si>
  <si>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</si>
  <si>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</si>
  <si>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</si>
  <si>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</si>
  <si>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</si>
  <si>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</si>
  <si>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</si>
  <si>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</si>
  <si>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</si>
  <si>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</si>
  <si>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</si>
  <si>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</si>
  <si>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</si>
  <si>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</si>
  <si>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</si>
  <si>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</si>
  <si>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</si>
  <si>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</si>
  <si>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</si>
  <si>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</si>
  <si>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</si>
  <si>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</si>
  <si>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</si>
  <si>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</si>
  <si>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</si>
  <si>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</si>
  <si>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</si>
  <si>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</si>
  <si>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</si>
  <si>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</si>
  <si>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</si>
  <si>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</si>
  <si>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</si>
  <si>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</si>
  <si>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</si>
  <si>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</si>
  <si>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</si>
  <si>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</si>
  <si>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</si>
  <si>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</si>
  <si>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</si>
  <si>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</si>
  <si>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</si>
  <si>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</si>
  <si>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</si>
  <si>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</si>
  <si>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</si>
  <si>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</si>
  <si>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</si>
  <si>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</si>
  <si>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</si>
  <si>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</si>
  <si>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</si>
  <si>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</si>
  <si>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</si>
  <si>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</si>
  <si>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</si>
  <si>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</si>
  <si>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</si>
  <si>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</si>
  <si>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</si>
  <si>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</si>
  <si>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</si>
  <si>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</si>
  <si>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</si>
  <si>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</si>
  <si>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</si>
  <si>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</si>
  <si>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</si>
  <si>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</si>
  <si>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</si>
  <si>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</si>
  <si>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</si>
  <si>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</si>
  <si>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</si>
  <si>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</si>
  <si>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</si>
  <si>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</si>
  <si>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</si>
  <si>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</si>
  <si>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</si>
  <si>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</si>
  <si>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</si>
  <si>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</si>
  <si>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</si>
  <si>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</si>
  <si>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</si>
  <si>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</si>
  <si>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</si>
  <si>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</si>
  <si>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</si>
  <si>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</si>
  <si>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</si>
  <si>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</si>
  <si>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</si>
  <si>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</si>
  <si>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</si>
  <si>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</si>
  <si>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</si>
  <si>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</si>
  <si>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</si>
  <si>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</si>
  <si>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</si>
  <si>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</si>
  <si>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</si>
  <si>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</si>
  <si>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</si>
  <si>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</si>
  <si>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</si>
  <si>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</si>
  <si>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</si>
  <si>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</si>
  <si>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</si>
  <si>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</si>
  <si>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</si>
  <si>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</si>
  <si>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</si>
  <si>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</si>
  <si>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</si>
  <si>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</si>
  <si>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</si>
  <si>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</si>
  <si>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</si>
  <si>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</si>
  <si>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</si>
  <si>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</si>
  <si>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</si>
  <si>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</si>
  <si>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</si>
  <si>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</si>
  <si>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</si>
  <si>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</si>
  <si>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</si>
  <si>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</si>
  <si>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</si>
  <si>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</si>
  <si>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</si>
  <si>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</si>
  <si>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</si>
  <si>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</si>
  <si>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</si>
  <si>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</si>
  <si>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</si>
  <si>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</si>
  <si>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</si>
  <si>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</si>
  <si>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</si>
  <si>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</si>
  <si>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</si>
  <si>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</si>
  <si>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</si>
  <si>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</si>
  <si>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</si>
  <si>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</si>
  <si>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</si>
  <si>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</si>
  <si>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</si>
  <si>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</si>
  <si>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</si>
  <si>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</si>
  <si>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</si>
  <si>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</si>
  <si>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</si>
  <si>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</si>
  <si>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</si>
  <si>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</si>
  <si>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</si>
  <si>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</si>
  <si>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</si>
  <si>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</si>
  <si>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</si>
  <si>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</si>
  <si>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</si>
  <si>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</si>
  <si>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</si>
  <si>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</si>
  <si>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</si>
  <si>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</si>
  <si>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</si>
  <si>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</si>
  <si>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</si>
  <si>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</si>
  <si>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</si>
  <si>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</si>
  <si>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</si>
  <si>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</si>
  <si>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</si>
  <si>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</si>
  <si>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</si>
  <si>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</si>
  <si>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</si>
  <si>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</si>
  <si>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</si>
  <si>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</si>
  <si>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</si>
  <si>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</si>
  <si>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</si>
  <si>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</si>
  <si>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</si>
  <si>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</si>
  <si>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</si>
  <si>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</si>
  <si>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</si>
  <si>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</si>
  <si>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</si>
  <si>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</si>
  <si>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</si>
  <si>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</si>
  <si>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</si>
  <si>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</si>
  <si>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</si>
  <si>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</si>
  <si>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</si>
  <si>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</si>
  <si>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</si>
  <si>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</si>
  <si>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</si>
  <si>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</si>
  <si>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</si>
  <si>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</si>
  <si>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</si>
  <si>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</si>
  <si>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</si>
  <si>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</si>
  <si>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</si>
  <si>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</si>
  <si>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</si>
  <si>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</si>
  <si>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</si>
  <si>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</si>
  <si>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</si>
  <si>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</si>
  <si>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</si>
  <si>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</si>
  <si>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</si>
  <si>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</si>
  <si>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</si>
  <si>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</si>
  <si>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</si>
  <si>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</si>
  <si>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</si>
  <si>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</si>
  <si>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</si>
  <si>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</si>
  <si>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</si>
  <si>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</si>
  <si>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</si>
  <si>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</si>
  <si>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</si>
  <si>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</si>
  <si>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</si>
  <si>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</si>
  <si>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</si>
  <si>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</si>
  <si>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</si>
  <si>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</si>
  <si>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</si>
  <si>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</si>
  <si>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</si>
  <si>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</si>
  <si>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</si>
  <si>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</si>
  <si>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</si>
  <si>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</si>
  <si>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</si>
  <si>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</si>
  <si>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</si>
  <si>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</si>
  <si>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</si>
  <si>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</si>
  <si>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</si>
  <si>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</si>
  <si>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</si>
  <si>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</si>
  <si>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</si>
  <si>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</si>
  <si>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</si>
  <si>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</si>
  <si>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</si>
  <si>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</si>
  <si>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</si>
  <si>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</si>
  <si>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</si>
  <si>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</si>
  <si>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</si>
  <si>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</si>
  <si>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</si>
  <si>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</si>
  <si>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</si>
  <si>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</si>
  <si>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</si>
  <si>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</si>
  <si>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</si>
  <si>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</si>
  <si>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</si>
  <si>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</si>
  <si>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</si>
  <si>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</si>
  <si>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</si>
  <si>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</si>
  <si>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</si>
  <si>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</si>
  <si>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</si>
  <si>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</si>
  <si>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</si>
  <si>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</si>
  <si>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</si>
  <si>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</si>
  <si>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</si>
  <si>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</si>
  <si>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</si>
  <si>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</si>
  <si>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</si>
  <si>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</si>
  <si>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</si>
  <si>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</si>
  <si>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</si>
  <si>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</si>
  <si>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</si>
  <si>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</si>
  <si>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</si>
  <si>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</si>
  <si>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</si>
  <si>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</si>
  <si>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</si>
  <si>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</si>
  <si>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</si>
  <si>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</si>
  <si>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</si>
  <si>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</si>
  <si>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</si>
  <si>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</si>
  <si>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</si>
  <si>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</si>
  <si>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</si>
  <si>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</si>
  <si>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</si>
  <si>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</si>
  <si>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</si>
  <si>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</si>
  <si>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</si>
  <si>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</si>
  <si>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</si>
  <si>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</si>
  <si>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</si>
  <si>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</si>
  <si>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</si>
  <si>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</si>
  <si>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</si>
  <si>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</si>
  <si>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</si>
  <si>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</si>
  <si>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</si>
  <si>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</si>
  <si>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</si>
  <si>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</si>
  <si>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</si>
  <si>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</si>
  <si>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</si>
  <si>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</si>
  <si>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</si>
  <si>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</si>
  <si>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</si>
  <si>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</si>
  <si>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</si>
  <si>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</si>
  <si>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</si>
  <si>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</si>
  <si>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</si>
  <si>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</si>
  <si>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</si>
  <si>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</si>
  <si>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</si>
  <si>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</si>
  <si>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</si>
  <si>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</si>
  <si>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</si>
  <si>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</si>
  <si>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</si>
  <si>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</si>
  <si>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</si>
  <si>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</si>
  <si>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</si>
  <si>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</si>
  <si>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</si>
  <si>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</si>
  <si>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</si>
  <si>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</si>
  <si>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</si>
  <si>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</si>
  <si>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</si>
  <si>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</si>
  <si>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</si>
  <si>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</si>
  <si>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</si>
  <si>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</si>
  <si>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</si>
  <si>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</si>
  <si>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</si>
  <si>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</si>
  <si>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</si>
  <si>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</si>
  <si>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</si>
  <si>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</si>
  <si>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</si>
  <si>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</si>
  <si>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</si>
  <si>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</si>
  <si>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</si>
  <si>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</si>
  <si>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</si>
  <si>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</si>
  <si>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</si>
  <si>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</si>
  <si>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</si>
  <si>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</si>
  <si>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</si>
  <si>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</si>
  <si>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</si>
  <si>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</si>
  <si>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</si>
  <si>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</si>
  <si>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</si>
  <si>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</si>
  <si>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</si>
  <si>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</si>
  <si>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</si>
  <si>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</si>
  <si>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</si>
  <si>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</si>
  <si>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</si>
  <si>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</si>
  <si>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</si>
  <si>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</si>
  <si>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</si>
  <si>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</si>
  <si>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</si>
  <si>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</si>
  <si>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</si>
  <si>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</si>
  <si>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</si>
  <si>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</si>
  <si>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</si>
  <si>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</si>
  <si>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</si>
  <si>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</si>
  <si>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</si>
  <si>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</si>
  <si>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</si>
  <si>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</si>
  <si>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</si>
  <si>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</si>
  <si>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</si>
  <si>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</si>
  <si>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</si>
  <si>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</si>
  <si>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</si>
  <si>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</si>
  <si>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</si>
  <si>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</si>
  <si>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</si>
  <si>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</si>
  <si>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</si>
  <si>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</si>
  <si>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</si>
  <si>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</si>
  <si>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</si>
  <si>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</si>
  <si>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</si>
  <si>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</si>
  <si>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</si>
  <si>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</si>
  <si>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</si>
  <si>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</si>
  <si>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</si>
  <si>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</si>
  <si>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</si>
  <si>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</si>
  <si>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</si>
  <si>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</si>
  <si>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</si>
  <si>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</si>
  <si>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</si>
  <si>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</si>
  <si>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</si>
  <si>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</si>
  <si>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</si>
  <si>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</si>
  <si>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</si>
  <si>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</si>
  <si>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</si>
  <si>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</si>
  <si>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</si>
  <si>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</si>
  <si>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</si>
  <si>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</si>
  <si>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</si>
  <si>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</si>
  <si>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</si>
  <si>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</si>
  <si>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</si>
  <si>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</si>
  <si>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</si>
  <si>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</si>
  <si>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</si>
  <si>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</si>
  <si>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</si>
  <si>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</si>
  <si>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</si>
  <si>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</si>
  <si>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</si>
  <si>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</si>
  <si>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</si>
  <si>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</si>
  <si>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</si>
  <si>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</si>
  <si>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</si>
  <si>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</si>
  <si>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</si>
  <si>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</si>
  <si>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</si>
  <si>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</si>
  <si>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</si>
  <si>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</si>
  <si>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</si>
  <si>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</si>
  <si>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</si>
  <si>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</si>
  <si>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</si>
  <si>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</si>
  <si>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</si>
  <si>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</si>
  <si>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</si>
  <si>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</si>
  <si>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</si>
  <si>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</si>
  <si>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</si>
  <si>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</si>
  <si>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</si>
  <si>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</si>
  <si>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</si>
  <si>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</si>
  <si>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</si>
  <si>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</si>
  <si>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</si>
  <si>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</si>
  <si>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</si>
  <si>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</si>
  <si>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</si>
  <si>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</si>
  <si>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</si>
  <si>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</si>
  <si>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</si>
  <si>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</si>
  <si>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</si>
  <si>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</si>
  <si>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</si>
  <si>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</si>
  <si>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</si>
  <si>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</si>
  <si>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</si>
  <si>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</si>
  <si>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</si>
  <si>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</si>
  <si>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</si>
  <si>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</si>
  <si>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</si>
  <si>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</si>
  <si>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</si>
  <si>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</si>
  <si>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</si>
  <si>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</si>
  <si>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</si>
  <si>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</si>
  <si>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</si>
  <si>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</si>
  <si>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</si>
  <si>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</si>
  <si>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</si>
  <si>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</si>
  <si>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</si>
  <si>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</si>
  <si>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</si>
  <si>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</si>
  <si>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</si>
  <si>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</si>
  <si>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</si>
  <si>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</si>
  <si>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</si>
  <si>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</si>
  <si>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</si>
  <si>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</si>
  <si>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</si>
  <si>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</si>
  <si>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</si>
  <si>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</si>
  <si>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</si>
  <si>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</si>
  <si>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</si>
  <si>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</si>
  <si>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</si>
  <si>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</si>
  <si>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</si>
  <si>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</si>
  <si>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</si>
  <si>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</si>
  <si>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</si>
  <si>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</si>
  <si>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</si>
  <si>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</si>
  <si>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</si>
  <si>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</si>
  <si>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</si>
  <si>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</si>
  <si>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</si>
  <si>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</si>
  <si>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</si>
  <si>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</si>
  <si>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</si>
  <si>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</si>
  <si>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</si>
  <si>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</si>
  <si>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</si>
  <si>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</si>
  <si>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</si>
  <si>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</si>
  <si>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</si>
  <si>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</si>
  <si>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</si>
  <si>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</si>
  <si>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</si>
  <si>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</si>
  <si>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</si>
  <si>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</si>
  <si>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</si>
  <si>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</si>
  <si>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</si>
  <si>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</si>
  <si>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</si>
  <si>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</si>
  <si>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</si>
  <si>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</si>
  <si>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</si>
  <si>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</si>
  <si>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</si>
  <si>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</si>
  <si>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</si>
  <si>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</si>
  <si>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</si>
  <si>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</si>
  <si>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</si>
  <si>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</si>
  <si>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</si>
  <si>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</si>
  <si>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</si>
  <si>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</si>
  <si>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</si>
  <si>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</si>
  <si>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</si>
  <si>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</si>
  <si>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</si>
  <si>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</si>
  <si>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</si>
  <si>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</si>
  <si>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</si>
  <si>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</si>
  <si>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</si>
  <si>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</si>
  <si>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</si>
  <si>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</si>
  <si>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</si>
  <si>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</si>
  <si>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</si>
  <si>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</si>
  <si>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</si>
  <si>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</si>
  <si>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</si>
  <si>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</si>
  <si>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</si>
  <si>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</si>
  <si>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</si>
  <si>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</si>
  <si>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</si>
  <si>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</si>
  <si>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</si>
  <si>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</si>
  <si>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</si>
  <si>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</si>
  <si>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</si>
  <si>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</si>
  <si>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</si>
  <si>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</si>
  <si>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</si>
  <si>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</si>
  <si>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</si>
  <si>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</si>
  <si>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</si>
  <si>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</si>
  <si>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</si>
  <si>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</si>
  <si>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</si>
  <si>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</si>
  <si>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</si>
  <si>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</si>
  <si>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</si>
  <si>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</si>
  <si>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</si>
  <si>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</si>
  <si>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</si>
  <si>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</si>
  <si>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</si>
  <si>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</si>
  <si>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</si>
  <si>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</si>
  <si>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</si>
  <si>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</si>
  <si>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</si>
  <si>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</si>
  <si>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</si>
  <si>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</si>
  <si>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</si>
  <si>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</si>
  <si>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</si>
  <si>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</si>
  <si>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</si>
  <si>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</si>
  <si>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</si>
  <si>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</si>
  <si>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</si>
  <si>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</si>
  <si>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</si>
  <si>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</si>
  <si>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</si>
  <si>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</si>
  <si>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</si>
  <si>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</si>
  <si>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</si>
  <si>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</si>
  <si>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</si>
  <si>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</si>
  <si>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</si>
  <si>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</si>
  <si>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</si>
  <si>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</si>
  <si>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</si>
  <si>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</si>
  <si>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</si>
  <si>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</si>
  <si>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</si>
  <si>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</si>
  <si>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</si>
  <si>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</si>
  <si>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</si>
  <si>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</si>
  <si>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</si>
  <si>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</si>
  <si>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</si>
  <si>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</si>
  <si>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</si>
  <si>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</si>
  <si>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</si>
  <si>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</si>
  <si>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</si>
  <si>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</si>
  <si>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</si>
  <si>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</si>
  <si>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</si>
  <si>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</si>
  <si>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</si>
  <si>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</si>
  <si>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</si>
  <si>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</si>
  <si>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</si>
  <si>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</si>
  <si>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</si>
  <si>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</si>
  <si>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</si>
  <si>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</si>
  <si>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</si>
  <si>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</si>
  <si>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</si>
  <si>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</si>
  <si>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</si>
  <si>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</si>
  <si>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</si>
  <si>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</si>
  <si>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</si>
  <si>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</si>
  <si>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</si>
  <si>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</si>
  <si>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</si>
  <si>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</si>
  <si>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</si>
  <si>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</si>
  <si>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</si>
  <si>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</si>
  <si>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</si>
  <si>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</si>
  <si>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</si>
  <si>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</si>
  <si>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</si>
  <si>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</si>
  <si>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</si>
  <si>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</si>
  <si>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</si>
  <si>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</si>
  <si>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</si>
  <si>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</si>
  <si>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</si>
  <si>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</si>
  <si>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</si>
  <si>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</si>
  <si>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</si>
  <si>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</si>
  <si>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</si>
  <si>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</si>
  <si>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</si>
  <si>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</si>
  <si>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</si>
  <si>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</si>
  <si>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</si>
  <si>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</si>
  <si>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</si>
  <si>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</si>
  <si>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</si>
  <si>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</si>
  <si>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</si>
  <si>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</si>
  <si>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</si>
  <si>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</si>
  <si>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</si>
  <si>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</si>
  <si>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</si>
  <si>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</si>
  <si>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</si>
  <si>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</si>
  <si>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</si>
  <si>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</si>
  <si>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</si>
  <si>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</si>
  <si>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</si>
  <si>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</si>
  <si>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</si>
  <si>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</si>
  <si>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</si>
  <si>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</si>
  <si>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</si>
  <si>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</si>
  <si>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</si>
  <si>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</si>
  <si>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</si>
  <si>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</si>
  <si>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</si>
  <si>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</si>
  <si>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</si>
  <si>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</si>
  <si>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</si>
  <si>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</si>
  <si>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</si>
  <si>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</si>
  <si>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</si>
  <si>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</si>
  <si>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</si>
  <si>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</si>
  <si>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</si>
  <si>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</si>
  <si>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</si>
  <si>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</si>
  <si>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</si>
  <si>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</si>
  <si>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</si>
  <si>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</si>
  <si>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</si>
  <si>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</si>
  <si>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</si>
  <si>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</si>
  <si>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</si>
  <si>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</si>
  <si>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</si>
  <si>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</si>
  <si>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</si>
  <si>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</si>
  <si>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</si>
  <si>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</si>
  <si>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</si>
  <si>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</si>
  <si>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</si>
  <si>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</si>
  <si>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</si>
  <si>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</si>
  <si>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</si>
  <si>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</si>
  <si>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</si>
  <si>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</si>
  <si>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</si>
  <si>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</si>
  <si>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</si>
  <si>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</si>
  <si>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</si>
  <si>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</si>
  <si>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</si>
  <si>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</si>
  <si>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</si>
  <si>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</si>
  <si>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</si>
  <si>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</si>
  <si>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</si>
  <si>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</si>
  <si>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</si>
  <si>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</si>
  <si>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</si>
  <si>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</si>
  <si>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</si>
  <si>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</si>
  <si>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</si>
  <si>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</si>
  <si>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</si>
  <si>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</si>
  <si>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</si>
  <si>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</si>
  <si>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</si>
  <si>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</si>
  <si>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</si>
  <si>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</si>
  <si>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</si>
  <si>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</si>
  <si>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</si>
  <si>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</si>
  <si>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</si>
  <si>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</si>
  <si>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</si>
  <si>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</si>
  <si>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</si>
  <si>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</si>
  <si>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</si>
  <si>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</si>
  <si>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</si>
  <si>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</si>
  <si>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</si>
  <si>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</si>
  <si>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</si>
  <si>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</si>
  <si>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</si>
  <si>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</si>
  <si>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</si>
  <si>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</si>
  <si>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</si>
  <si>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</si>
  <si>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</si>
  <si>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</si>
  <si>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</si>
  <si>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</si>
  <si>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</si>
  <si>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</si>
  <si>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</si>
  <si>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</si>
  <si>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</si>
  <si>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</si>
  <si>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</si>
  <si>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</si>
  <si>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</si>
  <si>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</si>
  <si>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</si>
  <si>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</si>
  <si>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</si>
  <si>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</si>
  <si>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</si>
  <si>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</si>
  <si>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</si>
  <si>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</si>
  <si>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</si>
  <si>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</si>
  <si>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</si>
  <si>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</si>
  <si>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</si>
  <si>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</si>
  <si>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</si>
  <si>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</si>
  <si>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</si>
  <si>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</si>
  <si>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</si>
  <si>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</si>
  <si>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</si>
  <si>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</si>
  <si>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</si>
  <si>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</si>
  <si>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</si>
  <si>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</si>
  <si>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</si>
  <si>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</si>
  <si>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</si>
  <si>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</si>
  <si>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</si>
  <si>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</si>
  <si>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</si>
  <si>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</si>
  <si>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</si>
  <si>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</si>
  <si>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</si>
  <si>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</si>
  <si>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</si>
  <si>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</si>
  <si>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</si>
  <si>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</si>
  <si>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</si>
  <si>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</si>
  <si>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</si>
  <si>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</si>
  <si>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</si>
  <si>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</si>
  <si>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</si>
  <si>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</si>
  <si>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</si>
  <si>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</si>
  <si>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</si>
  <si>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</si>
  <si>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</si>
  <si>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</si>
  <si>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</si>
  <si>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</si>
  <si>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</si>
  <si>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</si>
  <si>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</si>
  <si>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</si>
  <si>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</si>
  <si>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</si>
  <si>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</si>
  <si>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</si>
  <si>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</si>
  <si>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</si>
  <si>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</si>
  <si>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</si>
  <si>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</si>
  <si>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</si>
  <si>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</si>
  <si>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</si>
  <si>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</si>
  <si>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</si>
  <si>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</si>
  <si>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</si>
  <si>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</si>
  <si>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</si>
  <si>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</si>
  <si>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</si>
  <si>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</si>
  <si>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</si>
  <si>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</si>
  <si>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</si>
  <si>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</si>
  <si>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</si>
  <si>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</si>
  <si>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</si>
  <si>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</si>
  <si>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</si>
  <si>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</si>
  <si>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</si>
  <si>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</si>
  <si>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</si>
  <si>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</si>
  <si>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</si>
  <si>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</si>
  <si>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</si>
  <si>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</si>
  <si>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</si>
  <si>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</si>
  <si>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</si>
  <si>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</si>
  <si>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</si>
  <si>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</si>
  <si>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</si>
  <si>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</si>
  <si>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</si>
  <si>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</si>
  <si>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</si>
  <si>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</si>
  <si>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</si>
  <si>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</si>
  <si>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</si>
  <si>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</si>
  <si>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</si>
  <si>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</si>
  <si>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</si>
  <si>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</si>
  <si>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</si>
  <si>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</si>
  <si>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</si>
  <si>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</si>
  <si>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</si>
  <si>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</si>
  <si>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</si>
  <si>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</si>
  <si>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</si>
  <si>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</si>
  <si>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</si>
  <si>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</si>
  <si>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</si>
  <si>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</si>
  <si>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</si>
  <si>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</si>
  <si>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</si>
  <si>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</si>
  <si>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</si>
  <si>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</si>
  <si>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</si>
  <si>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</si>
  <si>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</si>
  <si>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</si>
  <si>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</si>
  <si>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</si>
  <si>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</si>
  <si>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</si>
  <si>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</si>
  <si>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</si>
  <si>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</si>
  <si>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</si>
  <si>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</si>
  <si>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</si>
  <si>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</si>
  <si>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</si>
  <si>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</si>
  <si>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</si>
  <si>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</si>
  <si>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</si>
  <si>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</si>
  <si>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</si>
  <si>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</si>
  <si>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</si>
  <si>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</si>
  <si>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</si>
  <si>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</si>
  <si>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</si>
  <si>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</si>
  <si>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</si>
  <si>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</si>
  <si>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</si>
  <si>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</si>
  <si>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</si>
  <si>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</si>
  <si>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</si>
  <si>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</si>
  <si>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</si>
  <si>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</si>
  <si>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</si>
  <si>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</si>
  <si>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</si>
  <si>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</si>
  <si>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</si>
  <si>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</si>
  <si>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</si>
  <si>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</si>
  <si>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</si>
  <si>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</si>
  <si>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</si>
  <si>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</si>
  <si>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</si>
  <si>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</si>
  <si>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</si>
  <si>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</si>
  <si>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</si>
  <si>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</si>
  <si>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</si>
  <si>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</si>
  <si>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</si>
  <si>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</si>
  <si>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</si>
  <si>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</si>
  <si>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</si>
  <si>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</si>
  <si>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</si>
  <si>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</si>
  <si>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</si>
  <si>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</si>
  <si>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</si>
  <si>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</si>
  <si>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</si>
  <si>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</si>
  <si>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</si>
  <si>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</si>
  <si>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</si>
  <si>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</si>
  <si>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</si>
  <si>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</si>
  <si>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</si>
  <si>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</si>
  <si>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</si>
  <si>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</si>
  <si>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</si>
  <si>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</si>
  <si>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</si>
  <si>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</si>
  <si>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</si>
  <si>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</si>
  <si>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</si>
  <si>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</si>
  <si>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</si>
  <si>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</si>
  <si>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</si>
  <si>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</si>
  <si>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</si>
  <si>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</si>
  <si>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</si>
  <si>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</si>
  <si>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</si>
  <si>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</si>
  <si>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</si>
  <si>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</si>
  <si>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</si>
  <si>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</si>
  <si>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</si>
  <si>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</si>
  <si>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</si>
  <si>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</si>
  <si>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</si>
  <si>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</si>
  <si>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</si>
  <si>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</si>
  <si>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</si>
  <si>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</si>
  <si>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</si>
  <si>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</si>
  <si>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</si>
  <si>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</si>
  <si>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</si>
  <si>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</si>
  <si>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</si>
  <si>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</si>
  <si>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</si>
  <si>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</si>
  <si>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</si>
  <si>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</si>
  <si>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</si>
  <si>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</si>
  <si>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</si>
  <si>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</si>
  <si>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</si>
  <si>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</si>
  <si>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</si>
  <si>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</si>
  <si>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</si>
  <si>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</si>
  <si>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</si>
  <si>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</si>
  <si>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</si>
  <si>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</si>
  <si>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</si>
  <si>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</si>
  <si>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</si>
  <si>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</si>
  <si>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</si>
  <si>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</si>
  <si>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</si>
  <si>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</si>
  <si>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</si>
  <si>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</si>
  <si>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</si>
  <si>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</si>
  <si>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</si>
  <si>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</si>
  <si>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</si>
  <si>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</si>
  <si>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</si>
  <si>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</si>
  <si>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</si>
  <si>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</si>
  <si>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</si>
  <si>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</si>
  <si>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</si>
  <si>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</si>
  <si>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</si>
  <si>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</si>
  <si>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</si>
  <si>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</si>
  <si>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</si>
  <si>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</si>
  <si>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</si>
  <si>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</si>
  <si>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</si>
  <si>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</si>
  <si>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</si>
  <si>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</si>
  <si>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</si>
  <si>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</si>
  <si>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</si>
  <si>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</si>
  <si>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</si>
  <si>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</si>
  <si>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</si>
  <si>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</si>
  <si>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</si>
  <si>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</si>
  <si>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</si>
  <si>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</si>
  <si>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</si>
  <si>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</si>
  <si>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</si>
  <si>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</si>
  <si>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</si>
  <si>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</si>
  <si>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</si>
  <si>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</si>
  <si>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</si>
  <si>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</si>
  <si>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</si>
  <si>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</si>
  <si>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</si>
  <si>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</si>
  <si>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</si>
  <si>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</si>
  <si>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</si>
  <si>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</si>
  <si>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</si>
  <si>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</si>
  <si>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</si>
  <si>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</si>
  <si>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</si>
  <si>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</si>
  <si>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</si>
  <si>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</si>
  <si>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</si>
  <si>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</si>
  <si>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</si>
  <si>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</si>
  <si>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</si>
  <si>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</si>
  <si>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</si>
  <si>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</si>
  <si>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</si>
  <si>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</si>
  <si>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</si>
  <si>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</si>
  <si>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</si>
  <si>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</si>
  <si>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</si>
  <si>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</si>
  <si>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</si>
  <si>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</si>
  <si>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</si>
  <si>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</si>
  <si>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</si>
  <si>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</si>
  <si>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</si>
  <si>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</si>
  <si>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</si>
  <si>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</si>
  <si>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</si>
  <si>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</si>
  <si>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</si>
  <si>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</si>
  <si>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</si>
  <si>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</si>
  <si>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</si>
  <si>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</si>
  <si>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</si>
  <si>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</si>
  <si>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</si>
  <si>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</si>
  <si>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</si>
  <si>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</si>
  <si>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</si>
  <si>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</si>
  <si>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</si>
  <si>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</si>
  <si>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</si>
  <si>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</si>
  <si>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</si>
  <si>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</si>
  <si>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</si>
  <si>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</si>
  <si>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</si>
  <si>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</si>
  <si>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</si>
  <si>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</si>
  <si>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</si>
  <si>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</si>
  <si>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</si>
  <si>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</si>
  <si>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</si>
  <si>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</si>
  <si>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</si>
  <si>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</si>
  <si>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</si>
  <si>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</si>
  <si>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</si>
  <si>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</si>
  <si>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</si>
  <si>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</si>
  <si>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</si>
  <si>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</si>
  <si>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</si>
  <si>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</si>
  <si>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</si>
  <si>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</si>
  <si>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</si>
  <si>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</si>
  <si>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</si>
  <si>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</si>
  <si>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</si>
  <si>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</si>
  <si>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</si>
  <si>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</si>
  <si>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</si>
  <si>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</si>
  <si>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</si>
  <si>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</si>
  <si>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</si>
  <si>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</si>
  <si>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</si>
  <si>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</si>
  <si>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</si>
  <si>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</si>
  <si>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</si>
  <si>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</si>
  <si>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</si>
  <si>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</si>
  <si>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</si>
  <si>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</si>
  <si>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</si>
  <si>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</si>
  <si>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</si>
  <si>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</si>
  <si>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</si>
  <si>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</si>
  <si>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</si>
  <si>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</si>
  <si>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</si>
  <si>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</si>
  <si>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</si>
  <si>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</si>
  <si>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</si>
  <si>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</si>
  <si>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</si>
  <si>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</si>
  <si>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</si>
  <si>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</si>
  <si>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</si>
  <si>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</si>
  <si>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</si>
  <si>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</si>
  <si>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</si>
  <si>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</si>
  <si>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</si>
  <si>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</si>
  <si>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</si>
  <si>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</si>
  <si>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</si>
  <si>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</si>
  <si>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</si>
  <si>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</si>
  <si>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</si>
  <si>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</si>
  <si>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</si>
  <si>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</si>
  <si>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</si>
  <si>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</si>
  <si>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</si>
  <si>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</si>
  <si>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</si>
  <si>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</si>
  <si>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</si>
  <si>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</si>
  <si>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</si>
  <si>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</si>
  <si>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</si>
  <si>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</si>
  <si>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</si>
  <si>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</si>
  <si>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</si>
  <si>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</si>
  <si>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</si>
  <si>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</si>
  <si>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</si>
  <si>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</si>
  <si>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</si>
  <si>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</si>
  <si>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</si>
  <si>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</si>
  <si>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</si>
  <si>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</si>
  <si>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</si>
  <si>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</si>
  <si>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</si>
  <si>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</si>
  <si>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</si>
  <si>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</si>
  <si>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</si>
  <si>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</si>
  <si>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</si>
  <si>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</si>
  <si>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</si>
  <si>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</si>
  <si>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</si>
  <si>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</si>
  <si>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</si>
  <si>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</si>
  <si>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</si>
  <si>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</si>
  <si>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</si>
  <si>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</si>
  <si>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</si>
  <si>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</si>
  <si>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</si>
  <si>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</si>
  <si>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</si>
  <si>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</si>
  <si>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</si>
  <si>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</si>
  <si>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</si>
  <si>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</si>
  <si>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</si>
  <si>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</si>
  <si>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</si>
  <si>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</si>
  <si>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</si>
  <si>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</si>
  <si>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</si>
  <si>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</si>
  <si>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</si>
  <si>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</si>
  <si>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</si>
  <si>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</si>
  <si>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</si>
  <si>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</si>
  <si>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</si>
  <si>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</si>
  <si>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</si>
  <si>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</si>
  <si>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</si>
  <si>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</si>
  <si>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</si>
  <si>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</si>
  <si>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</si>
  <si>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</si>
  <si>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</si>
  <si>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</si>
  <si>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</si>
  <si>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</si>
  <si>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</si>
  <si>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</si>
  <si>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</si>
  <si>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</si>
  <si>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</si>
  <si>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</si>
  <si>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</si>
  <si>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</si>
  <si>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</si>
  <si>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</si>
  <si>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</si>
  <si>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</si>
  <si>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</si>
  <si>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</si>
  <si>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</si>
  <si>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</si>
  <si>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</si>
  <si>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</si>
  <si>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</si>
  <si>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</si>
  <si>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</si>
  <si>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</si>
  <si>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</si>
  <si>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</si>
  <si>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</si>
  <si>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</si>
  <si>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</si>
  <si>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</si>
  <si>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</si>
  <si>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</si>
  <si>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</si>
  <si>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</si>
  <si>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</si>
  <si>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</si>
  <si>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</si>
  <si>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</si>
  <si>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</si>
  <si>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</si>
  <si>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</si>
  <si>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</si>
  <si>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</si>
  <si>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</si>
  <si>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</si>
  <si>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</si>
  <si>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</si>
  <si>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</si>
  <si>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</si>
  <si>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</si>
  <si>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</si>
  <si>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</si>
  <si>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</si>
  <si>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</si>
  <si>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</si>
  <si>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</si>
  <si>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</si>
  <si>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</si>
  <si>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</si>
  <si>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</si>
  <si>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</si>
  <si>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</si>
  <si>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</si>
  <si>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</si>
  <si>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</si>
  <si>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</si>
  <si>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</si>
  <si>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</si>
  <si>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</si>
  <si>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</si>
  <si>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</si>
  <si>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</si>
  <si>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</si>
  <si>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</si>
  <si>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</si>
  <si>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</si>
  <si>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</si>
  <si>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</si>
  <si>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</si>
  <si>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</si>
  <si>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</si>
  <si>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</si>
  <si>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</si>
  <si>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</si>
  <si>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</si>
  <si>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</si>
  <si>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</si>
  <si>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</si>
  <si>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</si>
  <si>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</si>
  <si>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</si>
  <si>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</si>
  <si>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</si>
  <si>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</si>
  <si>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</si>
  <si>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</si>
  <si>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</si>
  <si>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</si>
  <si>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</si>
  <si>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</si>
  <si>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</si>
  <si>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</si>
  <si>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</si>
  <si>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</si>
  <si>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</si>
  <si>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</si>
  <si>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</si>
  <si>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</si>
  <si>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</si>
  <si>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</si>
  <si>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</si>
  <si>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</si>
  <si>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</si>
  <si>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</si>
  <si>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</si>
  <si>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</si>
  <si>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</si>
  <si>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</si>
  <si>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</si>
  <si>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</si>
  <si>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</si>
  <si>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</si>
  <si>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</si>
  <si>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</si>
  <si>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</si>
  <si>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</si>
  <si>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</si>
  <si>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</si>
  <si>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</si>
  <si>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</si>
  <si>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</si>
  <si>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</si>
  <si>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</si>
  <si>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</si>
  <si>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</si>
  <si>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</si>
  <si>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</si>
  <si>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</si>
  <si>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</si>
  <si>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</si>
  <si>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</si>
  <si>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</si>
  <si>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</si>
  <si>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</si>
  <si>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</si>
  <si>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</si>
  <si>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</si>
  <si>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</si>
  <si>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</si>
  <si>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</si>
  <si>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</si>
  <si>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</si>
  <si>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</si>
  <si>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</si>
  <si>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</si>
  <si>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</si>
  <si>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</si>
  <si>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</si>
  <si>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</si>
  <si>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</si>
  <si>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</si>
  <si>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</si>
  <si>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</si>
  <si>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</si>
  <si>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</si>
  <si>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</si>
  <si>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</si>
  <si>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</si>
  <si>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</si>
  <si>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</si>
  <si>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</si>
  <si>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</si>
  <si>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</si>
  <si>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</si>
  <si>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</si>
  <si>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</si>
  <si>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</si>
  <si>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</si>
  <si>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</si>
  <si>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</si>
  <si>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</si>
  <si>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</si>
  <si>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</si>
  <si>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</si>
  <si>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</si>
  <si>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</si>
  <si>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</si>
  <si>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</si>
  <si>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</si>
  <si>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</si>
  <si>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</si>
  <si>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</si>
  <si>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</si>
  <si>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</si>
  <si>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</si>
  <si>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</si>
  <si>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</si>
  <si>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</si>
  <si>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</si>
  <si>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</si>
  <si>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</si>
  <si>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</si>
  <si>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</si>
  <si>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</si>
  <si>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</si>
  <si>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</si>
  <si>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</si>
  <si>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</si>
  <si>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</si>
  <si>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</si>
  <si>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</si>
  <si>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</si>
  <si>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</si>
  <si>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</si>
  <si>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</si>
  <si>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</si>
  <si>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</si>
  <si>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</si>
  <si>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</si>
  <si>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</si>
  <si>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</si>
  <si>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</si>
  <si>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</si>
  <si>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</si>
  <si>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</si>
  <si>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</si>
  <si>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</si>
  <si>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</si>
  <si>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</si>
  <si>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</si>
  <si>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</si>
  <si>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</si>
  <si>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</si>
  <si>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</si>
  <si>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</si>
  <si>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</si>
  <si>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</si>
  <si>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</si>
  <si>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</si>
  <si>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</si>
  <si>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</si>
  <si>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</si>
  <si>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</si>
  <si>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</si>
  <si>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</si>
  <si>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</si>
  <si>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</si>
  <si>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</si>
  <si>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</si>
  <si>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</si>
  <si>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</si>
  <si>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</si>
  <si>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</si>
  <si>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</si>
  <si>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</si>
  <si>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</si>
  <si>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</si>
  <si>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</si>
  <si>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</si>
  <si>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</si>
  <si>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</si>
  <si>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</si>
  <si>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</si>
  <si>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</si>
  <si>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</si>
  <si>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</si>
  <si>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</si>
  <si>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</si>
  <si>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</si>
  <si>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</si>
  <si>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</si>
  <si>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</si>
  <si>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</si>
  <si>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</si>
  <si>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</si>
  <si>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</si>
  <si>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</si>
  <si>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</si>
  <si>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</si>
  <si>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</si>
  <si>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</si>
  <si>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</si>
  <si>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</si>
  <si>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</si>
  <si>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</si>
  <si>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</si>
  <si>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</si>
  <si>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</si>
  <si>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</si>
  <si>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</si>
  <si>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</si>
  <si>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</si>
  <si>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</si>
  <si>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</si>
  <si>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</si>
  <si>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</si>
  <si>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</si>
  <si>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</si>
  <si>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</si>
  <si>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</si>
  <si>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</si>
  <si>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</si>
  <si>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</si>
  <si>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</si>
  <si>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</si>
  <si>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</si>
  <si>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</si>
  <si>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</si>
  <si>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</si>
  <si>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</si>
  <si>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</si>
  <si>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</si>
  <si>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</si>
  <si>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</si>
  <si>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</si>
  <si>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</si>
  <si>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</si>
  <si>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</si>
  <si>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</si>
  <si>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</si>
  <si>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</si>
  <si>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</si>
  <si>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</si>
  <si>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</si>
  <si>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</si>
  <si>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</si>
  <si>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</si>
  <si>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</si>
  <si>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</si>
  <si>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</si>
  <si>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</si>
  <si>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</si>
  <si>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</si>
  <si>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</si>
  <si>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</si>
  <si>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</si>
  <si>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</si>
  <si>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</si>
  <si>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</si>
  <si>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</si>
  <si>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</si>
  <si>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</si>
  <si>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</si>
  <si>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</si>
  <si>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</si>
  <si>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</si>
  <si>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</si>
  <si>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</si>
  <si>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</si>
  <si>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</si>
  <si>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</si>
  <si>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</si>
  <si>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</si>
  <si>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</si>
  <si>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</si>
  <si>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</si>
  <si>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</si>
  <si>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</si>
  <si>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</si>
  <si>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</si>
  <si>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</si>
  <si>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</si>
  <si>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</si>
  <si>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</si>
  <si>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</si>
  <si>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</si>
  <si>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</si>
  <si>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</si>
  <si>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</si>
  <si>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</si>
  <si>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</si>
  <si>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</si>
  <si>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</si>
  <si>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</si>
  <si>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</si>
  <si>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</si>
  <si>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</si>
  <si>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</si>
  <si>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</si>
  <si>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</si>
  <si>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</si>
  <si>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</si>
  <si>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</si>
  <si>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</si>
  <si>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</si>
  <si>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</si>
  <si>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</si>
  <si>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</si>
  <si>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</si>
  <si>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</si>
  <si>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</si>
  <si>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</si>
  <si>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</si>
  <si>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</si>
  <si>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</si>
  <si>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</si>
  <si>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</si>
  <si>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</si>
  <si>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</si>
  <si>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</si>
  <si>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</si>
  <si>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</si>
  <si>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</si>
  <si>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</si>
  <si>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</si>
  <si>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</si>
  <si>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</si>
  <si>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</si>
  <si>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</si>
  <si>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</si>
  <si>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</si>
  <si>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</si>
  <si>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</si>
  <si>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</si>
  <si>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</si>
  <si>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</si>
  <si>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</si>
  <si>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</si>
  <si>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</si>
  <si>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</si>
  <si>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</si>
  <si>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</si>
  <si>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</si>
  <si>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</si>
  <si>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</si>
  <si>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</si>
  <si>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</si>
  <si>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</si>
  <si>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</si>
  <si>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</si>
  <si>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</si>
  <si>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</si>
  <si>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</si>
  <si>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</si>
  <si>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</si>
  <si>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</si>
  <si>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</si>
  <si>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</si>
  <si>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</si>
  <si>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</si>
  <si>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</si>
  <si>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</si>
  <si>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</si>
  <si>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</si>
  <si>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</si>
  <si>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</si>
  <si>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</si>
  <si>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</si>
  <si>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</si>
  <si>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</si>
  <si>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</si>
  <si>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</si>
  <si>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</si>
  <si>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</si>
  <si>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</si>
  <si>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</si>
  <si>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</si>
  <si>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</si>
  <si>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</si>
  <si>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</si>
  <si>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</si>
  <si>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</si>
  <si>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</si>
  <si>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</si>
  <si>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</si>
  <si>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</si>
  <si>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</si>
  <si>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</si>
  <si>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</si>
  <si>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</si>
  <si>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</si>
  <si>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</si>
  <si>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</si>
  <si>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</si>
  <si>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</si>
  <si>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</si>
  <si>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</si>
  <si>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</si>
  <si>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</si>
  <si>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</si>
  <si>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</si>
  <si>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</si>
  <si>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</si>
  <si>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</si>
  <si>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</si>
  <si>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</si>
  <si>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</si>
  <si>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</si>
  <si>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</si>
  <si>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</si>
  <si>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</si>
  <si>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</si>
  <si>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</si>
  <si>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</si>
  <si>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</si>
  <si>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</si>
  <si>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</si>
  <si>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</si>
  <si>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</si>
  <si>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</si>
  <si>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</si>
  <si>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</si>
  <si>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</si>
  <si>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</si>
  <si>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</si>
  <si>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</si>
  <si>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</si>
  <si>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</si>
  <si>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</si>
  <si>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</si>
  <si>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</si>
  <si>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</si>
  <si>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</si>
  <si>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</si>
  <si>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</si>
  <si>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</si>
  <si>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</si>
  <si>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</si>
  <si>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</si>
  <si>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</si>
  <si>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</si>
  <si>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</si>
  <si>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</si>
  <si>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</si>
  <si>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</si>
  <si>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</si>
  <si>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</si>
  <si>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</si>
  <si>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</si>
  <si>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</si>
  <si>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</si>
  <si>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</si>
  <si>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</si>
  <si>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</si>
  <si>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</si>
  <si>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</si>
  <si>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</si>
  <si>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</si>
  <si>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</si>
  <si>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</si>
  <si>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</si>
  <si>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</si>
  <si>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</si>
  <si>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</si>
  <si>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</si>
  <si>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</si>
  <si>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</si>
  <si>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</si>
  <si>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</si>
  <si>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</si>
  <si>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</si>
  <si>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</si>
  <si>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</si>
  <si>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</si>
  <si>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</si>
  <si>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</si>
  <si>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</si>
  <si>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</si>
  <si>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</si>
  <si>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</si>
  <si>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</si>
  <si>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</si>
  <si>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</si>
  <si>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</si>
  <si>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</si>
  <si>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</si>
  <si>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</si>
  <si>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</si>
  <si>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</si>
  <si>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</si>
  <si>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</si>
  <si>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</si>
  <si>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</si>
  <si>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</si>
  <si>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</si>
  <si>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</si>
  <si>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</si>
  <si>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</si>
  <si>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</si>
  <si>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</si>
  <si>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</si>
  <si>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</si>
  <si>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</si>
  <si>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</si>
  <si>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</si>
  <si>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</si>
  <si>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</si>
  <si>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</si>
  <si>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</si>
  <si>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</si>
  <si>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</si>
  <si>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</si>
  <si>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</si>
  <si>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</si>
  <si>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</si>
  <si>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</si>
  <si>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</si>
  <si>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</si>
  <si>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</si>
  <si>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</si>
  <si>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</si>
  <si>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</si>
  <si>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</si>
  <si>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</si>
  <si>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</si>
  <si>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</si>
  <si>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</si>
  <si>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</si>
  <si>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</si>
  <si>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</si>
  <si>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</si>
  <si>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</si>
  <si>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</si>
  <si>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</si>
  <si>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</si>
  <si>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</si>
  <si>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</si>
  <si>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</si>
  <si>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</si>
  <si>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</si>
  <si>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</si>
  <si>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</si>
  <si>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</si>
  <si>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</si>
  <si>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</si>
  <si>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</si>
  <si>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</si>
  <si>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</si>
  <si>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</si>
  <si>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</si>
  <si>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</si>
  <si>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</si>
  <si>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</si>
  <si>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</si>
  <si>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</si>
  <si>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</si>
  <si>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</si>
  <si>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</si>
  <si>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</si>
  <si>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</si>
  <si>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</si>
  <si>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</si>
  <si>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</si>
  <si>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</si>
  <si>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</si>
  <si>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</si>
  <si>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</si>
  <si>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</si>
  <si>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</si>
  <si>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</si>
  <si>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</si>
  <si>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</si>
  <si>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</si>
  <si>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</si>
  <si>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</si>
  <si>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</si>
  <si>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</si>
  <si>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</si>
  <si>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</si>
  <si>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</si>
  <si>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</si>
  <si>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</si>
  <si>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</si>
  <si>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</si>
  <si>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</si>
  <si>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</si>
  <si>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</si>
  <si>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</si>
  <si>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</si>
  <si>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</si>
  <si>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</si>
  <si>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</si>
  <si>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</si>
  <si>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</si>
  <si>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</si>
  <si>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</si>
  <si>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</si>
  <si>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</si>
  <si>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</si>
  <si>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</si>
  <si>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</si>
  <si>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</si>
  <si>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</si>
  <si>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</si>
  <si>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</si>
  <si>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</si>
  <si>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</si>
  <si>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</si>
  <si>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</si>
  <si>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</si>
  <si>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</si>
  <si>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</si>
  <si>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</si>
  <si>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</si>
  <si>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</si>
  <si>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</si>
  <si>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</si>
  <si>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</si>
  <si>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</si>
  <si>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</si>
  <si>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</si>
  <si>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</si>
  <si>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</si>
  <si>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</si>
  <si>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</si>
  <si>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</si>
  <si>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</si>
  <si>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</si>
  <si>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</si>
  <si>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</si>
  <si>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</si>
  <si>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</si>
  <si>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</si>
  <si>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</si>
  <si>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</si>
  <si>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</si>
  <si>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</si>
  <si>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</si>
  <si>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</si>
  <si>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</si>
  <si>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</si>
  <si>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</si>
  <si>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</si>
  <si>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</si>
  <si>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</si>
  <si>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</si>
  <si>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</si>
  <si>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</si>
  <si>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</si>
  <si>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</si>
  <si>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</si>
  <si>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</si>
  <si>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</si>
  <si>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</si>
  <si>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</si>
  <si>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</si>
  <si>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</si>
  <si>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</si>
  <si>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</si>
  <si>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</si>
  <si>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</si>
  <si>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</si>
  <si>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</si>
  <si>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</si>
  <si>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</si>
  <si>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</si>
  <si>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</si>
  <si>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</si>
  <si>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</si>
  <si>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</si>
  <si>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</si>
  <si>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</si>
  <si>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</si>
  <si>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</si>
  <si>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</si>
  <si>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</si>
  <si>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</si>
  <si>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</si>
  <si>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</si>
  <si>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</si>
  <si>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</si>
  <si>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</si>
  <si>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</si>
  <si>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</si>
  <si>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</si>
  <si>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</si>
  <si>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</si>
  <si>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</si>
  <si>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</si>
  <si>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</si>
  <si>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</si>
  <si>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</si>
  <si>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</si>
  <si>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</si>
  <si>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</si>
  <si>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</si>
  <si>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</si>
  <si>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</si>
  <si>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</si>
  <si>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</si>
  <si>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</si>
  <si>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</si>
  <si>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</si>
  <si>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</si>
  <si>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</si>
  <si>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</si>
  <si>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</si>
  <si>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</si>
  <si>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</si>
  <si>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</si>
  <si>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</si>
  <si>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</si>
  <si>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</si>
  <si>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</si>
  <si>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</si>
  <si>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</si>
  <si>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</si>
  <si>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</si>
  <si>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</si>
  <si>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</si>
  <si>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</si>
  <si>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</si>
  <si>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</si>
  <si>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</si>
  <si>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</si>
  <si>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</si>
  <si>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</si>
  <si>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</si>
  <si>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</si>
  <si>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</si>
  <si>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</si>
  <si>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</si>
  <si>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</si>
  <si>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</si>
  <si>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</si>
  <si>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</si>
  <si>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</si>
  <si>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</si>
  <si>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</si>
  <si>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</si>
  <si>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</si>
  <si>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</si>
  <si>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</si>
  <si>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</si>
  <si>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</si>
  <si>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</si>
  <si>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</si>
  <si>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</si>
  <si>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</si>
  <si>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</si>
  <si>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</si>
  <si>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</si>
  <si>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</si>
  <si>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</si>
  <si>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</si>
  <si>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</si>
  <si>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</si>
  <si>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</si>
  <si>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</si>
  <si>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</si>
  <si>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</si>
  <si>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</si>
  <si>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</si>
  <si>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</si>
  <si>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</si>
  <si>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</si>
  <si>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</si>
  <si>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</si>
  <si>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</si>
  <si>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</si>
  <si>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</si>
  <si>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</si>
  <si>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</si>
  <si>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</si>
  <si>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</si>
  <si>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</si>
  <si>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</si>
  <si>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</si>
  <si>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</si>
  <si>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</si>
  <si>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</si>
  <si>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</si>
  <si>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</si>
  <si>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</si>
  <si>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</si>
  <si>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</si>
  <si>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</si>
  <si>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</si>
  <si>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</si>
  <si>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</si>
  <si>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</si>
  <si>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</si>
  <si>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</si>
  <si>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</si>
  <si>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</si>
  <si>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</si>
  <si>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</si>
  <si>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</si>
  <si>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</si>
  <si>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</si>
  <si>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</si>
  <si>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</si>
  <si>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</si>
  <si>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</si>
  <si>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</si>
  <si>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</si>
  <si>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</si>
  <si>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</si>
  <si>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</si>
  <si>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</si>
  <si>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</si>
  <si>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</si>
  <si>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</si>
  <si>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</si>
  <si>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</si>
  <si>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</si>
  <si>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</si>
  <si>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</si>
  <si>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</si>
  <si>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</si>
  <si>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</si>
  <si>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</si>
  <si>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</si>
  <si>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</si>
  <si>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</si>
  <si>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</si>
  <si>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</si>
  <si>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</si>
  <si>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</si>
  <si>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</si>
  <si>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</si>
  <si>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</si>
  <si>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</si>
  <si>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</si>
  <si>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</si>
  <si>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</si>
  <si>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</si>
  <si>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</si>
  <si>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</si>
  <si>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</si>
  <si>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</si>
  <si>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</si>
  <si>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</si>
  <si>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</si>
  <si>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</si>
  <si>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</si>
  <si>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</si>
  <si>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</si>
  <si>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</si>
  <si>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</si>
  <si>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</si>
  <si>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</si>
  <si>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</si>
  <si>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</si>
  <si>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</si>
  <si>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</si>
  <si>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</si>
  <si>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</si>
  <si>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</si>
  <si>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</si>
  <si>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</si>
  <si>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</si>
  <si>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</si>
  <si>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</si>
  <si>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</si>
  <si>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</si>
  <si>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</si>
  <si>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</si>
  <si>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</si>
  <si>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</si>
  <si>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</si>
  <si>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</si>
  <si>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</si>
  <si>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</si>
  <si>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</si>
  <si>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</si>
  <si>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</si>
  <si>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</si>
  <si>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</si>
  <si>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</si>
  <si>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</si>
  <si>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</si>
  <si>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</si>
  <si>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</si>
  <si>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</si>
  <si>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</si>
  <si>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</si>
  <si>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</si>
  <si>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</si>
  <si>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</si>
  <si>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</si>
  <si>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</si>
  <si>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</si>
  <si>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</si>
  <si>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</si>
  <si>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</si>
  <si>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</si>
  <si>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</si>
  <si>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</si>
  <si>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</si>
  <si>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</si>
  <si>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</si>
  <si>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</si>
  <si>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</si>
  <si>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</si>
  <si>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</si>
  <si>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</si>
  <si>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</si>
  <si>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</si>
  <si>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</si>
  <si>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</si>
  <si>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</si>
  <si>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</si>
  <si>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</si>
  <si>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</si>
  <si>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</si>
  <si>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</si>
  <si>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</si>
  <si>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</si>
  <si>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</si>
  <si>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</si>
  <si>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</si>
  <si>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</si>
  <si>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</si>
  <si>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</si>
  <si>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</si>
  <si>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</si>
  <si>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</si>
  <si>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</si>
  <si>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</si>
  <si>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</si>
  <si>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</si>
  <si>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</si>
  <si>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</si>
  <si>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</si>
  <si>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</si>
  <si>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</si>
  <si>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</si>
  <si>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</si>
  <si>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</si>
  <si>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</si>
  <si>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</si>
  <si>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</si>
  <si>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</si>
  <si>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</si>
  <si>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</si>
  <si>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</si>
  <si>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</si>
  <si>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</si>
  <si>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</si>
  <si>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</si>
  <si>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</si>
  <si>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</si>
  <si>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</si>
  <si>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</si>
  <si>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</si>
  <si>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</si>
  <si>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</si>
  <si>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</si>
  <si>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</si>
  <si>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</si>
  <si>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</si>
  <si>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</si>
  <si>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</si>
  <si>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</si>
  <si>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</si>
  <si>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</si>
  <si>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</si>
  <si>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</si>
  <si>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</si>
  <si>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</si>
  <si>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</si>
  <si>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</si>
  <si>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</si>
  <si>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</si>
  <si>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</si>
  <si>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</si>
  <si>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</si>
  <si>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</si>
  <si>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</si>
  <si>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</si>
  <si>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</si>
  <si>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</si>
  <si>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</si>
  <si>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</si>
  <si>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</si>
  <si>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</si>
  <si>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</si>
  <si>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</si>
  <si>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</si>
  <si>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</si>
  <si>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</si>
  <si>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</si>
  <si>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</si>
  <si>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</si>
  <si>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</si>
  <si>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</si>
  <si>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</si>
  <si>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</si>
  <si>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</si>
  <si>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</si>
  <si>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</si>
  <si>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</si>
  <si>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</si>
  <si>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</si>
  <si>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</si>
  <si>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</si>
  <si>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</si>
  <si>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</si>
  <si>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</si>
  <si>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</si>
  <si>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</si>
  <si>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</si>
  <si>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</si>
  <si>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</si>
  <si>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</si>
  <si>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</si>
  <si>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</si>
  <si>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</si>
  <si>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</si>
  <si>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</si>
  <si>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</si>
  <si>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</si>
  <si>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</si>
  <si>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</si>
  <si>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</si>
  <si>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</si>
  <si>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</si>
  <si>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</si>
  <si>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</si>
  <si>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</si>
  <si>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</si>
  <si>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</si>
  <si>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</si>
  <si>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</si>
  <si>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</si>
  <si>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</si>
  <si>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</si>
  <si>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</si>
  <si>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</si>
  <si>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</si>
  <si>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</si>
  <si>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</si>
  <si>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</si>
  <si>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</si>
  <si>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</si>
  <si>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</si>
  <si>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</si>
  <si>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</si>
  <si>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</si>
  <si>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</si>
  <si>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</si>
  <si>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</si>
  <si>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</si>
  <si>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</si>
  <si>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</si>
  <si>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</si>
  <si>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</si>
  <si>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</si>
  <si>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</si>
  <si>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</si>
  <si>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</si>
  <si>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</si>
  <si>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</si>
  <si>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</si>
  <si>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</si>
  <si>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</si>
  <si>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</si>
  <si>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</si>
  <si>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</si>
  <si>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</si>
  <si>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</si>
  <si>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</si>
  <si>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</si>
  <si>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</si>
  <si>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</si>
  <si>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</si>
  <si>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</si>
  <si>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</si>
  <si>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</si>
  <si>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</si>
  <si>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</si>
  <si>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</si>
  <si>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</si>
  <si>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</si>
  <si>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</si>
  <si>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</si>
  <si>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</si>
  <si>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</si>
  <si>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</si>
  <si>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</si>
  <si>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</si>
  <si>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</si>
  <si>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</si>
  <si>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</si>
  <si>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</si>
  <si>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</si>
  <si>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</si>
  <si>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</si>
  <si>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</si>
  <si>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</si>
  <si>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</si>
  <si>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</si>
  <si>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</si>
  <si>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</si>
  <si>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</si>
  <si>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</si>
  <si>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</si>
  <si>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</si>
  <si>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</si>
  <si>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</si>
  <si>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</si>
  <si>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</si>
  <si>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</si>
  <si>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</si>
  <si>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</si>
  <si>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</si>
  <si>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</si>
  <si>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</si>
  <si>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</si>
  <si>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</si>
  <si>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</si>
  <si>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</si>
  <si>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</si>
  <si>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</si>
  <si>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</si>
  <si>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</si>
  <si>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</si>
  <si>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</si>
  <si>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</si>
  <si>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</si>
  <si>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</si>
  <si>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</si>
  <si>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</si>
  <si>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</si>
  <si>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</si>
  <si>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</si>
  <si>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</si>
  <si>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</si>
  <si>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</si>
  <si>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</si>
  <si>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</si>
  <si>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</si>
  <si>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</si>
  <si>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</si>
  <si>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</si>
  <si>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</si>
  <si>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</si>
  <si>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</si>
  <si>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</si>
  <si>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</si>
  <si>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</si>
  <si>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</si>
  <si>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</si>
  <si>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</si>
  <si>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</si>
  <si>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</si>
  <si>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</si>
  <si>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</si>
  <si>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</si>
  <si>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</si>
  <si>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</si>
  <si>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</si>
  <si>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</si>
  <si>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</si>
  <si>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</si>
  <si>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</si>
  <si>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</si>
  <si>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</si>
  <si>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</si>
  <si>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</si>
  <si>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</si>
  <si>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</si>
  <si>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</si>
  <si>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</si>
  <si>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</si>
  <si>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</si>
  <si>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</si>
  <si>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</si>
  <si>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</si>
  <si>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</si>
  <si>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</si>
  <si>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</si>
  <si>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</si>
  <si>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</si>
  <si>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</si>
  <si>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</si>
  <si>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</si>
  <si>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</si>
  <si>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</si>
  <si>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</si>
  <si>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</si>
  <si>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</si>
  <si>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</si>
  <si>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</si>
  <si>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</si>
  <si>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</si>
  <si>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</si>
  <si>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</si>
  <si>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</si>
  <si>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</si>
  <si>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</si>
  <si>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</si>
  <si>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</si>
  <si>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</si>
  <si>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</si>
  <si>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</si>
  <si>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</si>
  <si>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</si>
  <si>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</si>
  <si>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</si>
  <si>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</si>
  <si>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</si>
  <si>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</si>
  <si>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</si>
  <si>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</si>
  <si>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</si>
  <si>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</si>
  <si>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</si>
  <si>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</si>
  <si>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</si>
  <si>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</si>
  <si>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</si>
  <si>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</si>
  <si>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</si>
  <si>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</si>
  <si>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</si>
  <si>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</si>
  <si>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</si>
  <si>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</si>
  <si>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</si>
  <si>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</si>
  <si>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</si>
  <si>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</si>
  <si>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</si>
  <si>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</si>
  <si>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</si>
  <si>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</si>
  <si>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</si>
  <si>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</si>
  <si>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</si>
  <si>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</si>
  <si>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</si>
  <si>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</si>
  <si>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</si>
  <si>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</si>
  <si>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</si>
  <si>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</si>
  <si>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</si>
  <si>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</si>
  <si>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</si>
  <si>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</si>
  <si>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</si>
  <si>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</si>
  <si>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</si>
  <si>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</si>
  <si>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</si>
  <si>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</si>
  <si>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</si>
  <si>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</si>
  <si>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</si>
  <si>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</si>
  <si>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</si>
  <si>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</si>
  <si>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</si>
  <si>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</si>
  <si>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</si>
  <si>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</si>
  <si>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</si>
  <si>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</si>
  <si>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</si>
  <si>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</si>
  <si>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</si>
  <si>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</si>
  <si>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</si>
  <si>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</si>
  <si>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</si>
  <si>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</si>
  <si>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</si>
  <si>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</si>
  <si>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</si>
  <si>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</si>
  <si>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</si>
  <si>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</si>
  <si>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</si>
  <si>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</si>
  <si>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</si>
  <si>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</si>
  <si>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</si>
  <si>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</si>
  <si>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</si>
  <si>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</si>
  <si>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</si>
  <si>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</si>
  <si>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</si>
  <si>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</si>
  <si>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</si>
  <si>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</si>
  <si>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</si>
  <si>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</si>
  <si>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</si>
  <si>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</si>
  <si>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</si>
  <si>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</si>
  <si>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</si>
  <si>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</si>
  <si>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</si>
  <si>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</si>
  <si>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</si>
  <si>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</si>
  <si>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</si>
  <si>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</si>
  <si>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</si>
  <si>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</si>
  <si>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</si>
  <si>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</si>
  <si>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</si>
  <si>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</si>
  <si>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</si>
  <si>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</si>
  <si>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</si>
  <si>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</si>
  <si>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</si>
  <si>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</si>
  <si>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</si>
  <si>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</si>
  <si>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</si>
  <si>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</si>
  <si>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</si>
  <si>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</si>
  <si>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</si>
  <si>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</si>
  <si>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</si>
  <si>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</si>
  <si>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</si>
  <si>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</si>
  <si>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</si>
  <si>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</si>
  <si>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</si>
  <si>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</si>
  <si>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</si>
  <si>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</si>
  <si>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</si>
  <si>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</si>
  <si>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</si>
  <si>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</si>
  <si>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</si>
  <si>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</si>
  <si>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</si>
  <si>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</si>
  <si>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</si>
  <si>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</si>
  <si>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</si>
  <si>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</si>
  <si>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</si>
  <si>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</si>
  <si>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</si>
  <si>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</si>
  <si>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</si>
  <si>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</si>
  <si>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</si>
  <si>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</si>
  <si>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</si>
  <si>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</si>
  <si>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</si>
  <si>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</si>
  <si>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</si>
  <si>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</si>
  <si>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</si>
  <si>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</si>
  <si>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</si>
  <si>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</si>
  <si>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</si>
  <si>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</si>
  <si>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</si>
  <si>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</si>
  <si>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</si>
  <si>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</si>
  <si>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</si>
  <si>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</si>
  <si>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</si>
  <si>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</si>
  <si>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</si>
  <si>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</si>
  <si>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</si>
  <si>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</si>
  <si>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</si>
  <si>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</si>
  <si>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</si>
  <si>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</si>
  <si>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</si>
  <si>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</si>
  <si>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</si>
  <si>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</si>
  <si>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</si>
  <si>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</si>
  <si>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</si>
  <si>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</si>
  <si>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</si>
  <si>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</si>
  <si>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</si>
  <si>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</si>
  <si>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</si>
  <si>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</si>
  <si>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</si>
  <si>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</si>
  <si>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</si>
  <si>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</si>
  <si>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</si>
  <si>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</si>
  <si>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</si>
  <si>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</si>
  <si>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</si>
  <si>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</si>
  <si>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</si>
  <si>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</si>
  <si>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</si>
  <si>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</si>
  <si>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</si>
  <si>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</si>
  <si>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</si>
  <si>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</si>
  <si>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</si>
  <si>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</si>
  <si>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</si>
  <si>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</si>
  <si>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</si>
  <si>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</si>
  <si>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</si>
  <si>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</si>
  <si>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</si>
  <si>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</si>
  <si>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</si>
  <si>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</si>
  <si>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</si>
  <si>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</si>
  <si>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</si>
  <si>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</si>
  <si>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</si>
  <si>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</si>
  <si>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</si>
  <si>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</si>
  <si>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</si>
  <si>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</si>
  <si>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</si>
  <si>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</si>
  <si>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</si>
  <si>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</si>
  <si>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</si>
  <si>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</si>
  <si>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</si>
  <si>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</si>
  <si>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</si>
  <si>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</si>
  <si>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</si>
  <si>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</si>
  <si>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</si>
  <si>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</si>
  <si>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</si>
  <si>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</si>
  <si>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</si>
  <si>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</si>
  <si>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</si>
  <si>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</si>
  <si>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</si>
  <si>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</si>
  <si>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</si>
  <si>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</si>
  <si>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</si>
  <si>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</si>
  <si>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</si>
  <si>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</si>
  <si>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</si>
  <si>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</si>
  <si>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</si>
  <si>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</si>
  <si>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</si>
  <si>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</si>
  <si>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</si>
  <si>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</si>
  <si>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</si>
  <si>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</si>
  <si>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</si>
  <si>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</si>
  <si>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</si>
  <si>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</si>
  <si>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</si>
  <si>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</si>
  <si>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</si>
  <si>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</si>
  <si>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</si>
  <si>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</si>
  <si>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</si>
  <si>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</si>
  <si>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</si>
  <si>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</si>
  <si>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</si>
  <si>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</si>
  <si>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</si>
  <si>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</si>
  <si>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</si>
  <si>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</si>
  <si>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</si>
  <si>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</si>
  <si>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</si>
  <si>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</si>
  <si>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</si>
  <si>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</si>
  <si>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</si>
  <si>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</si>
  <si>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</si>
  <si>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</si>
  <si>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</si>
  <si>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</si>
  <si>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</si>
  <si>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</si>
  <si>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</si>
  <si>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</si>
  <si>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</si>
  <si>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</si>
  <si>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</si>
  <si>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</si>
  <si>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</si>
  <si>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</si>
  <si>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</si>
  <si>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</si>
  <si>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</si>
  <si>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</si>
  <si>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</si>
  <si>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</si>
  <si>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</si>
  <si>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</si>
  <si>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</si>
  <si>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</si>
  <si>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</si>
  <si>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</si>
  <si>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</si>
  <si>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</si>
  <si>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</si>
  <si>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</si>
  <si>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</si>
  <si>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</si>
  <si>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</si>
  <si>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</si>
  <si>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</si>
  <si>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</si>
  <si>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</si>
  <si>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</si>
  <si>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</si>
  <si>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</si>
  <si>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</si>
  <si>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</si>
  <si>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</si>
  <si>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</si>
  <si>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</si>
  <si>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</si>
  <si>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</si>
  <si>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</si>
  <si>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</si>
  <si>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</si>
  <si>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</si>
  <si>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</si>
  <si>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</si>
  <si>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</si>
  <si>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</si>
  <si>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</si>
  <si>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</si>
  <si>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</si>
  <si>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</si>
  <si>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</si>
  <si>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</si>
  <si>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</si>
  <si>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</si>
  <si>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</si>
  <si>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</si>
  <si>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</si>
  <si>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</si>
  <si>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</si>
  <si>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</si>
  <si>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</si>
  <si>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</si>
  <si>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</si>
  <si>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</si>
  <si>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</si>
  <si>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</si>
  <si>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</si>
  <si>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</si>
  <si>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</si>
  <si>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</si>
  <si>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</si>
  <si>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</si>
  <si>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</si>
  <si>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</si>
  <si>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</si>
  <si>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</si>
  <si>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</si>
  <si>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</si>
  <si>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</si>
  <si>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</si>
  <si>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</si>
  <si>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</si>
  <si>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</si>
  <si>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</si>
  <si>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</si>
  <si>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</si>
  <si>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</si>
  <si>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</si>
  <si>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</si>
  <si>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</si>
  <si>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</si>
  <si>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</si>
  <si>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</si>
  <si>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</si>
  <si>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</si>
  <si>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</si>
  <si>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</si>
  <si>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</si>
  <si>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</si>
  <si>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</si>
  <si>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</si>
  <si>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</si>
  <si>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</si>
  <si>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</si>
  <si>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</si>
  <si>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</si>
  <si>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</si>
  <si>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</si>
  <si>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</si>
  <si>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</si>
  <si>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</si>
  <si>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</si>
  <si>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</si>
  <si>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</si>
  <si>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</si>
  <si>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</si>
  <si>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</si>
  <si>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</si>
  <si>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</si>
  <si>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</si>
  <si>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</si>
  <si>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</si>
  <si>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</si>
  <si>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</si>
  <si>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</si>
  <si>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</si>
  <si>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</si>
  <si>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</si>
  <si>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</si>
  <si>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</si>
  <si>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</si>
  <si>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</si>
  <si>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</si>
  <si>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</si>
  <si>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</si>
  <si>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</si>
  <si>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</si>
  <si>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</si>
  <si>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</si>
  <si>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</si>
  <si>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</si>
  <si>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</si>
  <si>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</si>
  <si>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</si>
  <si>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</si>
  <si>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</si>
  <si>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</si>
  <si>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</si>
  <si>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</si>
  <si>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</si>
  <si>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</si>
  <si>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</si>
  <si>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</si>
  <si>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</si>
  <si>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</si>
  <si>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</si>
  <si>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</si>
  <si>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</si>
  <si>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</si>
  <si>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</si>
  <si>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</si>
  <si>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</si>
  <si>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</si>
  <si>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</si>
  <si>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</si>
  <si>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</si>
  <si>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</si>
  <si>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</si>
  <si>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</si>
  <si>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</si>
  <si>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</si>
  <si>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</si>
  <si>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</si>
  <si>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</si>
  <si>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</si>
  <si>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</si>
  <si>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</si>
  <si>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</si>
  <si>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</si>
  <si>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</si>
  <si>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</si>
  <si>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</si>
  <si>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</si>
  <si>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</si>
  <si>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</si>
  <si>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</si>
  <si>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</si>
  <si>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</si>
  <si>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</si>
  <si>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</si>
  <si>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</si>
  <si>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</si>
  <si>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</si>
  <si>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</si>
  <si>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</si>
  <si>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</si>
  <si>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</si>
  <si>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</si>
  <si>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</si>
  <si>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</si>
  <si>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</si>
  <si>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</si>
  <si>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</si>
  <si>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</si>
  <si>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</si>
  <si>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</si>
  <si>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</si>
  <si>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</si>
  <si>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</si>
  <si>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</si>
  <si>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</si>
  <si>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</si>
  <si>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</si>
  <si>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</si>
  <si>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</si>
  <si>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</si>
  <si>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</si>
  <si>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</si>
  <si>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</si>
  <si>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</si>
  <si>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</si>
  <si>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</si>
  <si>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</si>
  <si>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</si>
  <si>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</si>
  <si>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</si>
  <si>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</si>
  <si>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</si>
  <si>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</si>
  <si>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</si>
  <si>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</si>
  <si>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</si>
  <si>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</si>
  <si>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</si>
  <si>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</si>
  <si>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</si>
  <si>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</si>
  <si>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</si>
  <si>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</si>
  <si>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</si>
  <si>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</si>
  <si>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</si>
  <si>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</si>
  <si>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</si>
  <si>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</si>
  <si>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</si>
  <si>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</si>
  <si>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</si>
  <si>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</si>
  <si>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</si>
  <si>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</si>
  <si>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</si>
  <si>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</si>
  <si>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</si>
  <si>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</si>
  <si>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</si>
  <si>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</si>
  <si>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</si>
  <si>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</si>
  <si>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</si>
  <si>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</si>
  <si>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</si>
  <si>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</si>
  <si>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</si>
  <si>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</si>
  <si>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</si>
  <si>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</si>
  <si>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</si>
  <si>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</si>
  <si>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</si>
  <si>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</si>
  <si>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</si>
  <si>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</si>
  <si>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</si>
  <si>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</si>
  <si>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</si>
  <si>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</si>
  <si>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</si>
  <si>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</si>
  <si>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</si>
  <si>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</si>
  <si>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</si>
  <si>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</si>
  <si>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</si>
  <si>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</si>
  <si>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</si>
  <si>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</si>
  <si>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</si>
  <si>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</si>
  <si>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</si>
  <si>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</si>
  <si>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</si>
  <si>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</si>
  <si>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</si>
  <si>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</si>
  <si>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</si>
  <si>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</si>
  <si>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</si>
  <si>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</si>
  <si>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</si>
  <si>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</si>
  <si>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</si>
  <si>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</si>
  <si>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</si>
  <si>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</si>
  <si>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</si>
  <si>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</si>
  <si>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</si>
  <si>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</si>
  <si>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</si>
  <si>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</si>
  <si>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</si>
  <si>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</si>
  <si>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</si>
  <si>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</si>
  <si>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</si>
  <si>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</si>
  <si>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</si>
  <si>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</si>
  <si>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</si>
  <si>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</si>
  <si>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</si>
  <si>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</si>
  <si>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</si>
  <si>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</si>
  <si>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</si>
  <si>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</si>
  <si>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</si>
  <si>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</si>
  <si>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</si>
  <si>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</si>
  <si>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</si>
  <si>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</si>
  <si>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</si>
  <si>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</si>
  <si>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</si>
  <si>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</si>
  <si>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</si>
  <si>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</si>
  <si>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</si>
  <si>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</si>
  <si>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</si>
  <si>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</si>
  <si>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</si>
  <si>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</si>
  <si>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</si>
  <si>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</si>
  <si>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</si>
  <si>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</si>
  <si>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</si>
  <si>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</si>
  <si>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</si>
  <si>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</si>
  <si>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</si>
  <si>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</si>
  <si>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</si>
  <si>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</si>
  <si>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</si>
  <si>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</si>
  <si>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</si>
  <si>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</si>
  <si>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</si>
  <si>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</si>
  <si>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</si>
  <si>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</si>
  <si>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</si>
  <si>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</si>
  <si>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</si>
  <si>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</si>
  <si>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</si>
  <si>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</si>
  <si>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</si>
  <si>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</si>
  <si>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</si>
  <si>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</si>
  <si>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</si>
  <si>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</si>
  <si>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</si>
  <si>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</si>
  <si>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</si>
  <si>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</si>
  <si>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</si>
  <si>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</si>
  <si>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</si>
  <si>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</si>
  <si>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</si>
  <si>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</si>
  <si>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</si>
  <si>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</si>
  <si>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</si>
  <si>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</si>
  <si>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</si>
  <si>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</si>
  <si>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</si>
  <si>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</si>
  <si>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</si>
  <si>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</si>
  <si>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</si>
  <si>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</si>
  <si>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</si>
  <si>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</si>
  <si>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</si>
  <si>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</si>
  <si>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</si>
  <si>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</si>
  <si>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</si>
  <si>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</si>
  <si>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</si>
  <si>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</si>
  <si>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</si>
  <si>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</si>
  <si>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</si>
  <si>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</si>
  <si>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</si>
  <si>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</si>
  <si>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</si>
  <si>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</si>
  <si>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</si>
  <si>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</si>
  <si>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</si>
  <si>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</si>
  <si>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</si>
  <si>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</si>
  <si>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</si>
  <si>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</si>
  <si>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</si>
  <si>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</si>
  <si>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</si>
  <si>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</si>
  <si>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</si>
  <si>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</si>
  <si>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</si>
  <si>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</si>
  <si>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</si>
  <si>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</si>
  <si>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</si>
  <si>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</si>
  <si>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</si>
  <si>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</si>
  <si>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</si>
  <si>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</si>
  <si>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</si>
  <si>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</si>
  <si>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</si>
  <si>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</si>
  <si>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</si>
  <si>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</si>
  <si>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</si>
  <si>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</si>
  <si>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</si>
  <si>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</si>
  <si>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</si>
  <si>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</si>
  <si>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</si>
  <si>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</si>
  <si>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</si>
  <si>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</si>
  <si>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</si>
  <si>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</si>
  <si>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</si>
  <si>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</si>
  <si>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</si>
  <si>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</si>
  <si>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</si>
  <si>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</si>
  <si>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</si>
  <si>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</si>
  <si>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</si>
  <si>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</si>
  <si>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</si>
  <si>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</si>
  <si>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</si>
  <si>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</si>
  <si>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</si>
  <si>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</si>
  <si>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</si>
  <si>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</si>
  <si>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</si>
  <si>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</si>
  <si>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</si>
  <si>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</si>
  <si>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</si>
  <si>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</si>
  <si>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</si>
  <si>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</si>
  <si>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</si>
  <si>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</si>
  <si>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</si>
  <si>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</si>
  <si>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</si>
  <si>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</si>
  <si>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</si>
  <si>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</si>
  <si>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</si>
  <si>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</si>
  <si>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</si>
  <si>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</si>
  <si>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</si>
  <si>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</si>
  <si>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</si>
  <si>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</si>
  <si>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</si>
  <si>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</si>
  <si>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</si>
  <si>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</si>
  <si>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</si>
  <si>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</si>
  <si>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</si>
  <si>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</si>
  <si>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</si>
  <si>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</si>
  <si>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</si>
  <si>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</si>
  <si>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</si>
  <si>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</si>
  <si>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</si>
  <si>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</si>
  <si>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</si>
  <si>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</si>
  <si>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</si>
  <si>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</si>
  <si>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</si>
  <si>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</si>
  <si>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</si>
  <si>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</si>
  <si>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</si>
  <si>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</si>
  <si>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</si>
  <si>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</si>
  <si>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</si>
  <si>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</si>
  <si>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</si>
  <si>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</si>
  <si>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</si>
  <si>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</si>
  <si>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</si>
  <si>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</si>
  <si>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</si>
  <si>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</si>
  <si>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</si>
  <si>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</si>
  <si>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</si>
  <si>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</si>
  <si>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</si>
  <si>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</si>
  <si>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</si>
  <si>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</si>
  <si>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</si>
  <si>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</si>
  <si>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</si>
  <si>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</si>
  <si>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</si>
  <si>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</si>
  <si>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</si>
  <si>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</si>
  <si>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</si>
  <si>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</si>
  <si>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</si>
  <si>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</si>
  <si>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</si>
  <si>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</si>
  <si>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</si>
  <si>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</si>
  <si>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</si>
  <si>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</si>
  <si>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</si>
  <si>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</si>
  <si>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</si>
  <si>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</si>
  <si>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</si>
  <si>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</si>
  <si>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</si>
  <si>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</si>
  <si>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</si>
  <si>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</si>
  <si>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</si>
  <si>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</si>
  <si>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</si>
  <si>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</si>
  <si>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</si>
  <si>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</si>
  <si>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</si>
  <si>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</si>
  <si>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</si>
  <si>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</si>
  <si>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</si>
  <si>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</si>
  <si>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</si>
  <si>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</si>
  <si>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</si>
  <si>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</si>
  <si>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</si>
  <si>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</si>
  <si>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</si>
  <si>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</si>
  <si>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</si>
  <si>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</si>
  <si>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</si>
  <si>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</si>
  <si>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</si>
  <si>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</si>
  <si>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</si>
  <si>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</si>
  <si>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</si>
  <si>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</si>
  <si>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</si>
  <si>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</si>
  <si>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</si>
  <si>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</si>
  <si>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</si>
  <si>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</si>
  <si>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</si>
  <si>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</si>
  <si>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</si>
  <si>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</si>
  <si>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</si>
  <si>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</si>
  <si>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</si>
  <si>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</si>
  <si>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</si>
  <si>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</si>
  <si>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</si>
  <si>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</si>
  <si>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</si>
  <si>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</si>
  <si>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</si>
  <si>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</si>
  <si>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</si>
  <si>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</si>
  <si>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</si>
  <si>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</si>
  <si>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</si>
  <si>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</si>
  <si>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</si>
  <si>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</si>
  <si>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</si>
  <si>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</si>
  <si>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</si>
  <si>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</si>
  <si>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</si>
  <si>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</si>
  <si>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</si>
  <si>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</si>
  <si>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</si>
  <si>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</si>
  <si>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</si>
  <si>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</si>
  <si>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</si>
  <si>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</si>
  <si>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</si>
  <si>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</si>
  <si>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</si>
  <si>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</si>
  <si>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</si>
  <si>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</si>
  <si>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</si>
  <si>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</si>
  <si>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</si>
  <si>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</si>
  <si>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</si>
  <si>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</si>
  <si>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</si>
  <si>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</si>
  <si>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</si>
  <si>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</si>
  <si>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</si>
  <si>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</si>
  <si>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</si>
  <si>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</si>
  <si>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</si>
  <si>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</si>
  <si>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</si>
  <si>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</si>
  <si>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</si>
  <si>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</si>
  <si>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</si>
  <si>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</si>
  <si>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</si>
  <si>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</si>
  <si>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</si>
  <si>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</si>
  <si>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</si>
  <si>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</si>
  <si>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</si>
  <si>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</si>
  <si>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</si>
  <si>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</si>
  <si>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</si>
  <si>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</si>
  <si>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</si>
  <si>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</si>
  <si>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</si>
  <si>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</si>
  <si>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</si>
  <si>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</si>
  <si>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</si>
  <si>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</si>
  <si>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</si>
  <si>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</si>
  <si>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</si>
  <si>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</si>
  <si>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</si>
  <si>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</si>
  <si>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</si>
  <si>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</si>
  <si>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</si>
  <si>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</si>
  <si>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</si>
  <si>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</si>
  <si>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</si>
  <si>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</si>
  <si>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</si>
  <si>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</si>
  <si>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</si>
  <si>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</si>
  <si>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</si>
  <si>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</si>
  <si>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</si>
  <si>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</si>
  <si>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</si>
  <si>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</si>
  <si>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</si>
  <si>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</si>
  <si>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</si>
  <si>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</si>
  <si>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</si>
  <si>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</si>
  <si>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</si>
  <si>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</si>
  <si>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</si>
  <si>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</si>
  <si>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</si>
  <si>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</si>
  <si>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</si>
  <si>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</si>
  <si>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</si>
  <si>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</si>
  <si>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</si>
  <si>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</si>
  <si>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</si>
  <si>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</si>
  <si>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</si>
  <si>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</si>
  <si>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</si>
  <si>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</si>
  <si>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</si>
  <si>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</si>
  <si>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</si>
  <si>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</si>
  <si>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</si>
  <si>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</si>
  <si>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</si>
  <si>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</si>
  <si>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</si>
  <si>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</si>
  <si>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</si>
  <si>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</si>
  <si>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</si>
  <si>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</si>
  <si>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</si>
  <si>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</si>
  <si>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</si>
  <si>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</si>
  <si>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</si>
  <si>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</si>
  <si>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</si>
  <si>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</si>
  <si>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</si>
  <si>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</si>
  <si>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</si>
  <si>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</si>
  <si>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</si>
  <si>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</si>
  <si>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</si>
  <si>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</si>
  <si>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</si>
  <si>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</si>
  <si>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</si>
  <si>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</si>
  <si>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</si>
  <si>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</si>
  <si>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</si>
  <si>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</si>
  <si>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</si>
  <si>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</si>
  <si>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</si>
  <si>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</si>
  <si>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</si>
  <si>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</si>
  <si>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</si>
  <si>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</si>
  <si>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</si>
  <si>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</si>
  <si>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</si>
  <si>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</si>
  <si>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</si>
  <si>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</si>
  <si>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</si>
  <si>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</si>
  <si>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</si>
  <si>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</si>
  <si>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</si>
  <si>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</si>
  <si>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</si>
  <si>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</si>
  <si>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</si>
  <si>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</si>
  <si>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</si>
  <si>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</si>
  <si>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</si>
  <si>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</si>
  <si>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</si>
  <si>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</si>
  <si>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</si>
  <si>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</si>
  <si>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</si>
  <si>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</si>
  <si>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</si>
  <si>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</si>
  <si>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</si>
  <si>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</si>
  <si>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</si>
  <si>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</si>
  <si>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</si>
  <si>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</si>
  <si>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</si>
  <si>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</si>
  <si>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</si>
  <si>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</si>
  <si>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</si>
  <si>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</si>
  <si>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</si>
  <si>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</si>
  <si>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</si>
  <si>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</si>
  <si>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</si>
  <si>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</si>
  <si>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</si>
  <si>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</si>
  <si>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</si>
  <si>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</si>
  <si>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</si>
  <si>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</si>
  <si>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</si>
  <si>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</si>
  <si>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</si>
  <si>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</si>
  <si>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</si>
  <si>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</si>
  <si>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</si>
  <si>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</si>
  <si>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</si>
  <si>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</si>
  <si>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</si>
  <si>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</si>
  <si>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</si>
  <si>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</si>
  <si>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</si>
  <si>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</si>
  <si>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</si>
  <si>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</si>
  <si>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</si>
  <si>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</si>
  <si>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</si>
  <si>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</si>
  <si>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</si>
  <si>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</si>
  <si>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</si>
  <si>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</si>
  <si>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</si>
  <si>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</si>
  <si>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</si>
  <si>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</si>
  <si>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</si>
  <si>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</si>
  <si>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</si>
  <si>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</si>
  <si>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</si>
  <si>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</si>
  <si>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</si>
  <si>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</si>
  <si>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</si>
  <si>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</si>
  <si>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</si>
  <si>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</si>
  <si>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</si>
  <si>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</si>
  <si>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</si>
  <si>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</si>
  <si>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</si>
  <si>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</si>
  <si>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</si>
  <si>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</si>
  <si>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</si>
  <si>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</si>
  <si>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</si>
  <si>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</si>
  <si>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</si>
  <si>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</si>
  <si>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</si>
  <si>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</si>
  <si>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</si>
  <si>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</si>
  <si>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</si>
  <si>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</si>
  <si>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</si>
  <si>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</si>
  <si>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</si>
  <si>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</si>
  <si>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</si>
  <si>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</si>
  <si>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</si>
  <si>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</si>
  <si>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</si>
  <si>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</si>
  <si>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</si>
  <si>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</si>
  <si>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</si>
  <si>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</si>
  <si>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</si>
  <si>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</si>
  <si>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</si>
  <si>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</si>
  <si>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</si>
  <si>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</si>
  <si>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</si>
  <si>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</si>
  <si>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</si>
  <si>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</si>
  <si>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</si>
  <si>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</si>
  <si>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</si>
  <si>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</si>
  <si>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</si>
  <si>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</si>
  <si>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</si>
  <si>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</si>
  <si>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</si>
  <si>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</si>
  <si>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</si>
  <si>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</si>
  <si>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</si>
  <si>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</si>
  <si>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</si>
  <si>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</si>
  <si>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</si>
  <si>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</si>
  <si>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</si>
  <si>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</si>
  <si>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</si>
  <si>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</si>
  <si>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</si>
  <si>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</si>
  <si>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</si>
  <si>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</si>
  <si>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</si>
  <si>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</si>
  <si>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</si>
  <si>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</si>
  <si>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</si>
  <si>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</si>
  <si>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</si>
  <si>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</si>
  <si>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</si>
  <si>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</si>
  <si>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</si>
  <si>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</si>
  <si>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</si>
  <si>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</si>
  <si>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</si>
  <si>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</si>
  <si>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</si>
  <si>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</si>
  <si>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</si>
  <si>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</si>
  <si>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</si>
  <si>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</si>
  <si>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</si>
  <si>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</si>
  <si>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</si>
  <si>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</si>
  <si>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</si>
  <si>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</si>
  <si>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</si>
  <si>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</si>
  <si>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</si>
  <si>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</si>
  <si>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</si>
  <si>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</si>
  <si>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</si>
  <si>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</si>
  <si>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</si>
  <si>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</si>
  <si>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</si>
  <si>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</si>
  <si>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</si>
  <si>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</si>
  <si>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</si>
  <si>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</si>
  <si>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</si>
  <si>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</si>
  <si>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</si>
  <si>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</si>
  <si>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</si>
  <si>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</si>
  <si>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</si>
  <si>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</si>
  <si>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</si>
  <si>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</si>
  <si>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</si>
  <si>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</si>
  <si>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</si>
  <si>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</si>
  <si>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</si>
  <si>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</si>
  <si>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</si>
  <si>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</si>
  <si>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</si>
  <si>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</si>
  <si>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</si>
  <si>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</si>
  <si>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</si>
  <si>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</si>
  <si>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</si>
  <si>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</si>
  <si>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</si>
  <si>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</si>
  <si>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</si>
  <si>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</si>
  <si>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</si>
  <si>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</si>
  <si>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</si>
  <si>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</si>
  <si>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</si>
  <si>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</si>
  <si>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</si>
  <si>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</si>
  <si>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</si>
  <si>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</si>
  <si>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</si>
  <si>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</si>
  <si>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</si>
  <si>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</si>
  <si>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</si>
  <si>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</si>
  <si>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</si>
  <si>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</si>
  <si>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</si>
  <si>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</si>
  <si>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</si>
  <si>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</si>
  <si>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</si>
  <si>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</si>
  <si>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</si>
  <si>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</si>
  <si>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</si>
  <si>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</si>
  <si>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</si>
  <si>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</si>
  <si>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</si>
  <si>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</si>
  <si>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</si>
  <si>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</si>
  <si>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</si>
  <si>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</si>
  <si>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</si>
  <si>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</si>
  <si>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</si>
  <si>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</si>
  <si>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</si>
  <si>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</si>
  <si>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</si>
  <si>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</si>
  <si>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</si>
  <si>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</si>
  <si>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</si>
  <si>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</si>
  <si>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</si>
  <si>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</si>
  <si>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</si>
  <si>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</si>
  <si>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</si>
  <si>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</si>
  <si>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</si>
  <si>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</si>
  <si>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</si>
  <si>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</si>
  <si>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</si>
  <si>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</si>
  <si>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</si>
  <si>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</si>
  <si>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</si>
  <si>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</si>
  <si>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</si>
  <si>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</si>
  <si>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</si>
  <si>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</si>
  <si>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</si>
  <si>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</si>
  <si>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</si>
  <si>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</si>
  <si>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</si>
  <si>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</si>
  <si>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</si>
  <si>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</si>
  <si>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</si>
  <si>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</si>
  <si>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</si>
  <si>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</si>
  <si>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</si>
  <si>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</si>
  <si>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</si>
  <si>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</si>
  <si>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</si>
  <si>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</si>
  <si>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</si>
  <si>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</si>
  <si>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</si>
  <si>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</si>
  <si>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</si>
  <si>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</si>
  <si>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</si>
  <si>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</si>
  <si>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</si>
  <si>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</si>
  <si>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</si>
  <si>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</si>
  <si>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</si>
  <si>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</si>
  <si>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</si>
  <si>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</si>
  <si>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</si>
  <si>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</si>
  <si>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</si>
  <si>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</si>
  <si>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</si>
  <si>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</si>
  <si>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</si>
  <si>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</si>
  <si>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</si>
  <si>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</si>
  <si>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</si>
  <si>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</si>
  <si>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</si>
  <si>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</si>
  <si>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</si>
  <si>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</si>
  <si>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</si>
  <si>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</si>
  <si>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</si>
  <si>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</si>
  <si>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</si>
  <si>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</si>
  <si>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</si>
  <si>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</si>
  <si>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</si>
  <si>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</si>
  <si>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</si>
  <si>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</si>
  <si>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</si>
  <si>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</si>
  <si>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</si>
  <si>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</si>
  <si>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</si>
  <si>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</si>
  <si>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</si>
  <si>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</si>
  <si>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</si>
  <si>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</si>
  <si>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</si>
  <si>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</si>
  <si>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</si>
  <si>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</si>
  <si>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</si>
  <si>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</si>
  <si>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</si>
  <si>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</si>
  <si>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</si>
  <si>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</si>
  <si>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</si>
  <si>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</si>
  <si>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</si>
  <si>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</si>
  <si>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</si>
  <si>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</si>
  <si>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</si>
  <si>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</si>
  <si>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</si>
  <si>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</si>
  <si>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</si>
  <si>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</si>
  <si>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</si>
  <si>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</si>
  <si>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</si>
  <si>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</si>
  <si>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</si>
  <si>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</si>
  <si>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</si>
  <si>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</si>
  <si>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</si>
  <si>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</si>
  <si>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</si>
  <si>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</si>
  <si>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</si>
  <si>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</si>
  <si>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</si>
  <si>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</si>
  <si>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</si>
  <si>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</si>
  <si>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</si>
  <si>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</si>
  <si>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</si>
  <si>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</si>
  <si>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</si>
  <si>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</si>
  <si>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</si>
  <si>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</si>
  <si>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</si>
  <si>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</si>
  <si>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</si>
  <si>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</si>
  <si>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</si>
  <si>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</si>
  <si>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</si>
  <si>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</si>
  <si>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</si>
  <si>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</si>
  <si>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</si>
  <si>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</si>
  <si>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</si>
  <si>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</si>
  <si>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</si>
  <si>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</si>
  <si>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</si>
  <si>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</si>
  <si>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</si>
  <si>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</si>
  <si>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</si>
  <si>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</si>
  <si>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</si>
  <si>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</si>
  <si>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</si>
  <si>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</si>
  <si>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</si>
  <si>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</si>
  <si>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</si>
  <si>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</si>
  <si>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</si>
  <si>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</si>
  <si>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</si>
  <si>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</si>
  <si>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</si>
  <si>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</si>
  <si>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</si>
  <si>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</si>
  <si>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</si>
  <si>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</si>
  <si>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</si>
  <si>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</si>
  <si>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</si>
  <si>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</si>
  <si>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</si>
  <si>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</si>
  <si>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</si>
  <si>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</si>
  <si>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</si>
  <si>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</si>
  <si>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</si>
  <si>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</si>
  <si>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</si>
  <si>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</si>
  <si>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</si>
  <si>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</si>
  <si>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</si>
  <si>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</si>
  <si>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</si>
  <si>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</si>
  <si>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</si>
  <si>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</si>
  <si>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</si>
  <si>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</si>
  <si>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</si>
  <si>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</si>
  <si>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</si>
  <si>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</si>
  <si>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</si>
  <si>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</si>
  <si>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</si>
  <si>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</si>
  <si>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</si>
  <si>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</si>
  <si>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</si>
  <si>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</si>
  <si>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</si>
  <si>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</si>
  <si>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</si>
  <si>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</si>
  <si>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</si>
  <si>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</si>
  <si>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</si>
  <si>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</si>
  <si>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</si>
  <si>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</si>
  <si>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</si>
  <si>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</si>
  <si>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</si>
  <si>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</si>
  <si>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</si>
  <si>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</si>
  <si>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</si>
  <si>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</si>
  <si>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</si>
  <si>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</si>
  <si>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</si>
  <si>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</si>
  <si>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</si>
  <si>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</si>
  <si>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</si>
  <si>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</si>
  <si>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</si>
  <si>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</si>
  <si>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</si>
  <si>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</si>
  <si>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</si>
  <si>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</si>
  <si>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</si>
  <si>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</si>
  <si>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</si>
  <si>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</si>
  <si>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</si>
  <si>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</si>
  <si>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</si>
  <si>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</si>
  <si>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</si>
  <si>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</si>
  <si>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</si>
  <si>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</si>
  <si>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</si>
  <si>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</si>
  <si>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</si>
  <si>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</si>
  <si>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</si>
  <si>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</si>
  <si>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</si>
  <si>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</si>
  <si>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</si>
  <si>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</si>
  <si>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</si>
  <si>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</si>
  <si>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</si>
  <si>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</si>
  <si>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</si>
  <si>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</si>
  <si>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</si>
  <si>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</si>
  <si>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</si>
  <si>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</si>
  <si>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</si>
  <si>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</si>
  <si>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</si>
  <si>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</si>
  <si>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</si>
  <si>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</si>
  <si>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</si>
  <si>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</si>
  <si>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</si>
  <si>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</si>
  <si>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</si>
  <si>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</si>
  <si>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</si>
  <si>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</si>
  <si>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</si>
  <si>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</si>
  <si>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</si>
  <si>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</si>
  <si>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</si>
  <si>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</si>
  <si>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</si>
  <si>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</si>
  <si>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</si>
  <si>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</si>
  <si>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</si>
  <si>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</si>
  <si>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</si>
  <si>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</si>
  <si>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</si>
  <si>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</si>
  <si>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</si>
  <si>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</si>
  <si>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</si>
  <si>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</si>
  <si>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</si>
  <si>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</si>
  <si>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</si>
  <si>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</si>
  <si>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</si>
  <si>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</si>
  <si>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</si>
  <si>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</si>
  <si>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</si>
  <si>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</si>
  <si>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</si>
  <si>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</si>
  <si>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</si>
  <si>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</si>
  <si>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</si>
  <si>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</si>
  <si>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</si>
  <si>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</si>
  <si>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</si>
  <si>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</si>
  <si>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</si>
  <si>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</si>
  <si>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</si>
  <si>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</si>
  <si>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</si>
  <si>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</si>
  <si>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</si>
  <si>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</si>
  <si>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</si>
  <si>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</si>
  <si>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</si>
  <si>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</si>
  <si>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</si>
  <si>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</si>
  <si>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</si>
  <si>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</si>
  <si>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</si>
  <si>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</si>
  <si>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</si>
  <si>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</si>
  <si>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</si>
  <si>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</si>
  <si>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</si>
  <si>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</si>
  <si>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</si>
  <si>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</si>
  <si>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</si>
  <si>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</si>
  <si>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</si>
  <si>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</si>
  <si>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</si>
  <si>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</si>
  <si>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</si>
  <si>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</si>
  <si>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</si>
  <si>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</si>
  <si>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</si>
  <si>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</si>
  <si>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</si>
  <si>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</si>
  <si>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</si>
  <si>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</si>
  <si>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</si>
  <si>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</si>
  <si>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</si>
  <si>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</si>
  <si>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</si>
  <si>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</si>
  <si>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</si>
  <si>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</si>
  <si>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</si>
  <si>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</si>
  <si>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</si>
  <si>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</si>
  <si>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</si>
  <si>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</si>
  <si>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</si>
  <si>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</si>
  <si>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</si>
  <si>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</si>
  <si>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</si>
  <si>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</si>
  <si>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</si>
  <si>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</si>
  <si>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</si>
  <si>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</si>
  <si>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</si>
  <si>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</si>
  <si>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</si>
  <si>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</si>
  <si>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</si>
  <si>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</si>
  <si>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</si>
  <si>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</si>
  <si>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</si>
  <si>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</si>
  <si>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</si>
  <si>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</si>
  <si>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</si>
  <si>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</si>
  <si>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</si>
  <si>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</si>
  <si>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</si>
  <si>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</si>
  <si>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</si>
  <si>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</si>
  <si>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</si>
  <si>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</si>
  <si>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</si>
  <si>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</si>
  <si>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</si>
  <si>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</si>
  <si>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</si>
  <si>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</si>
  <si>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</si>
  <si>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</si>
  <si>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</si>
  <si>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</si>
  <si>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</si>
  <si>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</si>
  <si>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</si>
  <si>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</si>
  <si>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</si>
  <si>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</si>
  <si>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</si>
  <si>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</si>
  <si>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</si>
  <si>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</si>
  <si>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</si>
  <si>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</si>
  <si>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</si>
  <si>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</si>
  <si>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</si>
  <si>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</si>
  <si>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</si>
  <si>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</si>
  <si>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</si>
  <si>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</si>
  <si>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</si>
  <si>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</si>
  <si>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</si>
  <si>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</si>
  <si>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</si>
  <si>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</si>
  <si>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</si>
  <si>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</si>
  <si>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</si>
  <si>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</si>
  <si>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</si>
  <si>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</si>
  <si>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</si>
  <si>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</si>
  <si>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</si>
  <si>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</si>
  <si>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</si>
  <si>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</si>
  <si>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</si>
  <si>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</si>
  <si>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</si>
  <si>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</si>
  <si>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</si>
  <si>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</si>
  <si>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</si>
  <si>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</si>
  <si>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</si>
  <si>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</si>
  <si>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</si>
  <si>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</si>
  <si>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</si>
  <si>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</si>
  <si>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</si>
  <si>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</si>
  <si>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</si>
  <si>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</si>
  <si>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</si>
  <si>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</si>
  <si>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</si>
  <si>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</si>
  <si>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</si>
  <si>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</si>
  <si>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</si>
  <si>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</si>
  <si>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</si>
  <si>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</si>
  <si>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</si>
  <si>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</si>
  <si>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</si>
  <si>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</si>
  <si>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</si>
  <si>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</si>
  <si>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</si>
  <si>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</si>
  <si>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</si>
  <si>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</si>
  <si>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</si>
  <si>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</si>
  <si>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</si>
  <si>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</si>
  <si>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</si>
  <si>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</si>
  <si>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</si>
  <si>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</si>
  <si>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</si>
  <si>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</si>
  <si>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</si>
  <si>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</si>
  <si>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</si>
  <si>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</si>
  <si>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</si>
  <si>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</si>
  <si>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</si>
  <si>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</si>
  <si>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</si>
  <si>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</si>
  <si>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</si>
  <si>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</si>
  <si>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</si>
  <si>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</si>
  <si>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</si>
  <si>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</si>
  <si>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</si>
  <si>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</si>
  <si>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</si>
  <si>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</si>
  <si>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</si>
  <si>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</si>
  <si>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</si>
  <si>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</si>
  <si>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</si>
  <si>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</si>
  <si>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</si>
  <si>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</si>
  <si>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</si>
  <si>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</si>
  <si>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</si>
  <si>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</si>
  <si>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</si>
  <si>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</si>
  <si>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</si>
  <si>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</si>
  <si>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</si>
  <si>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</si>
  <si>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</si>
  <si>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</si>
  <si>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</si>
  <si>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</si>
  <si>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</si>
  <si>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</si>
  <si>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</si>
  <si>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</si>
  <si>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</si>
  <si>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</si>
  <si>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</si>
  <si>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</si>
  <si>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</si>
  <si>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</si>
  <si>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</si>
  <si>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</si>
  <si>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</si>
  <si>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</si>
  <si>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</si>
  <si>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</si>
  <si>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</si>
  <si>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</si>
  <si>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</si>
  <si>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</si>
  <si>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</si>
  <si>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</si>
  <si>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</si>
  <si>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</si>
  <si>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</si>
  <si>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</si>
  <si>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</si>
  <si>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</si>
  <si>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</si>
  <si>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</si>
  <si>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</si>
  <si>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</si>
  <si>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</si>
  <si>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</si>
  <si>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</si>
  <si>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</si>
  <si>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</si>
  <si>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</si>
  <si>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</si>
  <si>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</si>
  <si>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</si>
  <si>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</si>
  <si>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</si>
  <si>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</si>
  <si>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</si>
  <si>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</si>
  <si>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</si>
  <si>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</si>
  <si>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</si>
  <si>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</si>
  <si>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</si>
  <si>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</si>
  <si>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</si>
  <si>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</si>
  <si>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</si>
  <si>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</si>
  <si>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</si>
  <si>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</si>
  <si>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</si>
  <si>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</si>
  <si>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</si>
  <si>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</si>
  <si>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</si>
  <si>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</si>
  <si>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</si>
  <si>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</si>
  <si>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</si>
  <si>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</si>
  <si>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</si>
  <si>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</si>
  <si>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</si>
  <si>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</si>
  <si>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</si>
  <si>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</si>
  <si>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</si>
  <si>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</si>
  <si>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</si>
  <si>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</si>
  <si>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</si>
  <si>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</si>
  <si>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</si>
  <si>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</si>
  <si>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</si>
  <si>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</si>
  <si>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</si>
  <si>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</si>
  <si>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</si>
  <si>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</si>
  <si>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</si>
  <si>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</si>
  <si>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</si>
  <si>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</si>
  <si>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</si>
  <si>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</si>
  <si>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</si>
  <si>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</si>
  <si>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</si>
  <si>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</si>
  <si>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</si>
  <si>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</si>
  <si>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</si>
  <si>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</si>
  <si>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</si>
  <si>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</si>
  <si>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</si>
  <si>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</si>
  <si>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</si>
  <si>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</si>
  <si>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</si>
  <si>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</si>
  <si>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</si>
  <si>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</si>
  <si>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</si>
  <si>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</si>
  <si>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</si>
  <si>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</si>
  <si>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</si>
  <si>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</si>
  <si>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</si>
  <si>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</si>
  <si>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</si>
  <si>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</si>
  <si>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</si>
  <si>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</si>
  <si>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</si>
  <si>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</si>
  <si>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</si>
  <si>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</si>
  <si>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</si>
  <si>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</si>
  <si>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</si>
  <si>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</si>
  <si>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</si>
  <si>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</si>
  <si>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</si>
  <si>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</si>
  <si>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</si>
  <si>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</si>
  <si>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</si>
  <si>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</si>
  <si>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</si>
  <si>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</si>
  <si>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</si>
  <si>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</si>
  <si>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</si>
  <si>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</si>
  <si>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</si>
  <si>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</si>
  <si>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</si>
  <si>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</si>
  <si>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</si>
  <si>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</si>
  <si>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</si>
  <si>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</si>
  <si>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</si>
  <si>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</si>
  <si>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</si>
  <si>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</si>
  <si>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</si>
  <si>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</si>
  <si>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</si>
  <si>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</si>
  <si>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</si>
  <si>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</si>
  <si>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</si>
  <si>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</si>
  <si>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</si>
  <si>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</si>
  <si>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</si>
  <si>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</si>
  <si>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</si>
  <si>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</si>
  <si>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</si>
  <si>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</si>
  <si>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</si>
  <si>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</si>
  <si>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</si>
  <si>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</si>
  <si>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</si>
  <si>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</si>
  <si>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</si>
  <si>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</si>
  <si>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</si>
  <si>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</si>
  <si>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</si>
  <si>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</si>
  <si>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</si>
  <si>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</si>
  <si>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</si>
  <si>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</si>
  <si>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</si>
  <si>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</si>
  <si>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</si>
  <si>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</si>
  <si>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</si>
  <si>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</si>
  <si>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</si>
  <si>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</si>
  <si>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</si>
  <si>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</si>
  <si>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</si>
  <si>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</si>
  <si>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</si>
  <si>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</si>
  <si>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</si>
  <si>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</si>
  <si>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</si>
  <si>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</si>
  <si>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</si>
  <si>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</si>
  <si>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</si>
  <si>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</si>
  <si>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</si>
  <si>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</si>
  <si>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</si>
  <si>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</si>
  <si>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</si>
  <si>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</si>
  <si>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</si>
  <si>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</si>
  <si>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</si>
  <si>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</si>
  <si>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</si>
  <si>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</si>
  <si>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</si>
  <si>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</si>
  <si>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</si>
  <si>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</si>
  <si>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</si>
  <si>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</si>
  <si>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</si>
  <si>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</si>
  <si>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</si>
  <si>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</si>
  <si>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</si>
  <si>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</si>
  <si>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</si>
  <si>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</si>
  <si>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</si>
  <si>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</si>
  <si>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</si>
  <si>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</si>
  <si>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</si>
  <si>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</si>
  <si>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</si>
  <si>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</si>
  <si>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</si>
  <si>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</si>
  <si>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</si>
  <si>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</si>
  <si>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</si>
  <si>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</si>
  <si>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</si>
  <si>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</si>
  <si>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</si>
  <si>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</si>
  <si>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</si>
  <si>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</si>
  <si>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</si>
  <si>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</si>
  <si>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</si>
  <si>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</si>
  <si>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</si>
  <si>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</si>
  <si>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</si>
  <si>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</si>
  <si>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</si>
  <si>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</si>
  <si>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</si>
  <si>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</si>
  <si>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</si>
  <si>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</si>
  <si>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</si>
  <si>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</si>
  <si>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</si>
  <si>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</si>
  <si>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</si>
  <si>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</si>
  <si>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</si>
  <si>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</si>
  <si>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</si>
  <si>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</si>
  <si>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</si>
  <si>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</si>
  <si>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</si>
  <si>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</si>
  <si>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</si>
  <si>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</si>
  <si>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</si>
  <si>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</si>
  <si>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</si>
  <si>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</si>
  <si>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</si>
  <si>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</si>
  <si>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</si>
  <si>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</si>
  <si>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</si>
  <si>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</si>
  <si>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</si>
  <si>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</si>
  <si>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</si>
  <si>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</si>
  <si>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</si>
  <si>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</si>
  <si>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</si>
  <si>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</si>
  <si>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</si>
  <si>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</si>
  <si>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</si>
  <si>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</si>
  <si>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</si>
  <si>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</si>
  <si>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</si>
  <si>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</si>
  <si>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</si>
  <si>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</si>
  <si>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</si>
  <si>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</si>
  <si>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</si>
  <si>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</si>
  <si>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</si>
  <si>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</si>
  <si>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</si>
  <si>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</si>
  <si>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</si>
  <si>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</si>
  <si>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</si>
  <si>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</si>
  <si>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</si>
  <si>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</si>
  <si>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</si>
  <si>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</si>
  <si>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</si>
  <si>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</si>
  <si>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</si>
  <si>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</si>
  <si>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</si>
  <si>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</si>
  <si>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</si>
  <si>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</si>
  <si>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</si>
  <si>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</si>
  <si>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</si>
  <si>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</si>
  <si>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</si>
  <si>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</si>
  <si>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</si>
  <si>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</si>
  <si>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</si>
  <si>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</si>
  <si>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</si>
  <si>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</si>
  <si>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</si>
  <si>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</si>
  <si>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</si>
  <si>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</si>
  <si>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</si>
  <si>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</si>
  <si>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</si>
  <si>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</si>
  <si>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</si>
  <si>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</si>
  <si>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</si>
  <si>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</si>
  <si>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</si>
  <si>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</si>
  <si>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</si>
  <si>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</si>
  <si>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</si>
  <si>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</si>
  <si>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</si>
  <si>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</si>
  <si>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</si>
  <si>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</si>
  <si>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</si>
  <si>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</si>
  <si>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</si>
  <si>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</si>
  <si>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</si>
  <si>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</si>
  <si>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</si>
  <si>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</si>
  <si>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</si>
  <si>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</si>
  <si>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</si>
  <si>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</si>
  <si>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</si>
  <si>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</si>
  <si>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</si>
  <si>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</si>
  <si>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</si>
  <si>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</si>
  <si>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</si>
  <si>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</si>
  <si>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</si>
  <si>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</si>
  <si>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</si>
  <si>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</si>
  <si>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</si>
  <si>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</si>
  <si>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</si>
  <si>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</si>
  <si>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</si>
  <si>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</si>
  <si>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</si>
  <si>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</si>
  <si>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</si>
  <si>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</si>
  <si>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</si>
  <si>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</si>
  <si>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</si>
  <si>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</si>
  <si>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</si>
  <si>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</si>
  <si>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</si>
  <si>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</si>
  <si>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</si>
  <si>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</si>
  <si>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</si>
  <si>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</si>
  <si>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</si>
  <si>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</si>
  <si>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</si>
  <si>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</si>
  <si>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</si>
  <si>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</si>
  <si>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</si>
  <si>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</si>
  <si>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</si>
  <si>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</si>
  <si>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</si>
  <si>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</si>
  <si>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</si>
  <si>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</si>
  <si>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</si>
  <si>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</si>
  <si>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</si>
  <si>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</si>
  <si>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</si>
  <si>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</si>
  <si>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</si>
  <si>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</si>
  <si>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</si>
  <si>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</si>
  <si>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</si>
  <si>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</si>
  <si>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</si>
  <si>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</si>
  <si>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</si>
  <si>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</si>
  <si>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</si>
  <si>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</si>
  <si>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</si>
  <si>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</si>
  <si>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</si>
  <si>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</si>
  <si>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</si>
  <si>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</si>
  <si>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</si>
  <si>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</si>
  <si>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</si>
  <si>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</si>
  <si>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</si>
  <si>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</si>
  <si>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</si>
  <si>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</si>
  <si>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</si>
  <si>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</si>
  <si>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</si>
  <si>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</si>
  <si>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</si>
  <si>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</si>
  <si>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</si>
  <si>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</si>
  <si>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</si>
  <si>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</si>
  <si>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</si>
  <si>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</si>
  <si>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</si>
  <si>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</si>
  <si>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</si>
  <si>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</si>
  <si>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</si>
  <si>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</si>
  <si>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</si>
  <si>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</si>
  <si>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</si>
  <si>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</si>
  <si>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</si>
  <si>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</si>
  <si>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</si>
  <si>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</si>
  <si>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</si>
  <si>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</si>
  <si>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</si>
  <si>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</si>
  <si>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</si>
  <si>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</si>
  <si>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</si>
  <si>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</si>
  <si>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</si>
  <si>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</si>
  <si>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</si>
  <si>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</si>
  <si>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</si>
  <si>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</si>
  <si>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</si>
  <si>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</si>
  <si>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</si>
  <si>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</si>
  <si>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</si>
  <si>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</si>
  <si>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</si>
  <si>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</si>
  <si>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</si>
  <si>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</si>
  <si>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</si>
  <si>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</si>
  <si>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</si>
  <si>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</si>
  <si>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</si>
  <si>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</si>
  <si>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</si>
  <si>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</si>
  <si>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</si>
  <si>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</si>
  <si>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</si>
  <si>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</si>
  <si>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</si>
  <si>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</si>
  <si>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</si>
  <si>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</si>
  <si>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</si>
  <si>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</si>
  <si>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</si>
  <si>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</si>
  <si>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</si>
  <si>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</si>
  <si>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</si>
  <si>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</si>
  <si>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</si>
  <si>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</si>
  <si>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</si>
  <si>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</si>
  <si>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</si>
  <si>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</si>
  <si>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</si>
  <si>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</si>
  <si>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</si>
  <si>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</si>
  <si>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</si>
  <si>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</si>
  <si>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</si>
  <si>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</si>
  <si>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</si>
  <si>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</si>
  <si>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</si>
  <si>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</si>
  <si>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</si>
  <si>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</si>
  <si>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</si>
  <si>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</si>
  <si>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</si>
  <si>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</si>
  <si>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</si>
  <si>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</si>
  <si>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</si>
  <si>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</si>
  <si>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</si>
  <si>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</si>
  <si>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</si>
  <si>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</si>
  <si>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</si>
  <si>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</si>
  <si>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</si>
  <si>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</si>
  <si>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</si>
  <si>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</si>
  <si>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</si>
  <si>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</si>
  <si>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</si>
  <si>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</si>
  <si>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</si>
  <si>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</si>
  <si>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</si>
  <si>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</si>
  <si>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</si>
  <si>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</si>
  <si>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</si>
  <si>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</si>
  <si>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</si>
  <si>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</si>
  <si>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</si>
  <si>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</si>
  <si>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</si>
  <si>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</si>
  <si>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</si>
  <si>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</si>
  <si>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</si>
  <si>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</si>
  <si>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</si>
  <si>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</si>
  <si>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</si>
  <si>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</si>
  <si>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</si>
  <si>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</si>
  <si>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</si>
  <si>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</si>
  <si>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</si>
  <si>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</si>
  <si>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</si>
  <si>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</si>
  <si>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</si>
  <si>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</si>
  <si>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</si>
  <si>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</si>
  <si>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</si>
  <si>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</si>
  <si>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</si>
  <si>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</si>
  <si>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</si>
  <si>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</si>
  <si>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</si>
  <si>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</si>
  <si>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</si>
  <si>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</si>
  <si>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</si>
  <si>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</si>
  <si>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</si>
  <si>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</si>
  <si>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</si>
  <si>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</si>
  <si>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</si>
  <si>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</si>
  <si>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</si>
  <si>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</si>
  <si>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</si>
  <si>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</si>
  <si>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</si>
  <si>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</si>
  <si>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</si>
  <si>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</si>
  <si>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</si>
  <si>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</si>
  <si>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</si>
  <si>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</si>
  <si>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</si>
  <si>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</si>
  <si>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</si>
  <si>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</si>
  <si>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</si>
  <si>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</si>
  <si>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</si>
  <si>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</si>
  <si>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</si>
  <si>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</si>
  <si>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</si>
  <si>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</si>
  <si>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</si>
  <si>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</si>
  <si>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</si>
  <si>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</si>
  <si>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</si>
  <si>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</si>
  <si>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</si>
  <si>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</si>
  <si>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</si>
  <si>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</si>
  <si>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</si>
  <si>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</si>
  <si>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</si>
  <si>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</si>
  <si>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</si>
  <si>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</si>
  <si>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</si>
  <si>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</si>
  <si>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</si>
  <si>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</si>
  <si>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</si>
  <si>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</si>
  <si>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</si>
  <si>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</si>
  <si>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</si>
  <si>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</si>
  <si>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</si>
  <si>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</si>
  <si>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</si>
  <si>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</si>
  <si>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</si>
  <si>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</si>
  <si>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</si>
  <si>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</si>
  <si>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</si>
  <si>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</si>
  <si>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</si>
  <si>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</si>
  <si>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</si>
  <si>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</si>
  <si>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</si>
  <si>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</si>
  <si>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</si>
  <si>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</si>
  <si>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</si>
  <si>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</si>
  <si>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</si>
  <si>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</si>
  <si>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</si>
  <si>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</si>
  <si>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</si>
  <si>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</si>
  <si>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</si>
  <si>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</si>
  <si>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</si>
  <si>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</si>
  <si>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</si>
  <si>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</si>
  <si>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</si>
  <si>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</si>
  <si>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</si>
  <si>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</si>
  <si>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</si>
  <si>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</si>
  <si>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</si>
  <si>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</si>
  <si>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</si>
  <si>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</si>
  <si>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</si>
  <si>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</si>
  <si>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</si>
  <si>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</si>
  <si>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</si>
  <si>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</si>
  <si>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</si>
  <si>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</si>
  <si>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</si>
  <si>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</si>
  <si>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</si>
  <si>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</si>
  <si>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</si>
  <si>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</si>
  <si>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</si>
  <si>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</si>
  <si>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</si>
  <si>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</si>
  <si>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</si>
  <si>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</si>
  <si>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</si>
  <si>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</si>
  <si>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</si>
  <si>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</si>
  <si>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</si>
  <si>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</si>
  <si>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</si>
  <si>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</si>
  <si>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</si>
  <si>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</si>
  <si>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</si>
  <si>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</si>
  <si>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</si>
  <si>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</si>
  <si>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</si>
  <si>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</si>
  <si>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</si>
  <si>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</si>
  <si>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</si>
  <si>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</si>
  <si>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</si>
  <si>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</si>
  <si>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</si>
  <si>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</si>
  <si>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</si>
  <si>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</si>
  <si>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</si>
  <si>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</si>
  <si>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</si>
  <si>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</si>
  <si>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</si>
  <si>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</si>
  <si>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</si>
  <si>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</si>
  <si>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</si>
  <si>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</si>
  <si>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</si>
  <si>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</si>
  <si>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</si>
  <si>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</si>
  <si>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</si>
  <si>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</si>
  <si>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</si>
  <si>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</si>
  <si>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</si>
  <si>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</si>
  <si>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</si>
  <si>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</si>
  <si>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</si>
  <si>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</si>
  <si>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</si>
  <si>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</si>
  <si>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</si>
  <si>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</si>
  <si>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</si>
  <si>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</si>
  <si>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</si>
  <si>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</si>
  <si>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</si>
  <si>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</si>
  <si>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</si>
  <si>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</si>
  <si>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</si>
  <si>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</si>
  <si>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</si>
  <si>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</si>
  <si>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</si>
  <si>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</si>
  <si>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</si>
  <si>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</si>
  <si>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</si>
  <si>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</si>
  <si>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</si>
  <si>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</si>
  <si>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</si>
  <si>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</si>
  <si>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</si>
  <si>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</si>
  <si>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</si>
  <si>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</si>
  <si>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</si>
  <si>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</si>
  <si>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</si>
  <si>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</si>
  <si>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</si>
  <si>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</si>
  <si>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</si>
  <si>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</si>
  <si>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</si>
  <si>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</si>
  <si>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</si>
  <si>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</si>
  <si>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</si>
  <si>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</si>
  <si>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</si>
  <si>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</si>
  <si>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</si>
  <si>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</si>
  <si>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</si>
  <si>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</si>
  <si>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</si>
  <si>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</si>
  <si>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</si>
  <si>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</si>
  <si>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</si>
  <si>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</si>
  <si>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</si>
  <si>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</si>
  <si>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</si>
  <si>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</si>
  <si>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</si>
  <si>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</si>
  <si>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</si>
  <si>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</si>
  <si>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</si>
  <si>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</si>
  <si>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</si>
  <si>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</si>
  <si>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</si>
  <si>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</si>
  <si>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</si>
  <si>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</si>
  <si>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</si>
  <si>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</si>
  <si>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</si>
  <si>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</si>
  <si>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</si>
  <si>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</si>
  <si>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</si>
  <si>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</si>
  <si>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</si>
  <si>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</si>
  <si>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</si>
  <si>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</si>
  <si>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</si>
  <si>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</si>
  <si>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</si>
  <si>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</si>
  <si>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</si>
  <si>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</si>
  <si>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</si>
  <si>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</si>
  <si>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</si>
  <si>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</si>
  <si>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</si>
  <si>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</si>
  <si>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</si>
  <si>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</si>
  <si>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</si>
  <si>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</si>
  <si>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</si>
  <si>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</si>
  <si>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</si>
  <si>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</si>
  <si>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</si>
  <si>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</si>
  <si>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</si>
  <si>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</si>
  <si>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</si>
  <si>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</si>
  <si>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</si>
  <si>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</si>
  <si>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</si>
  <si>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</si>
  <si>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</si>
  <si>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</si>
  <si>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</si>
  <si>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</si>
  <si>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</si>
  <si>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</si>
  <si>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</si>
  <si>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</si>
  <si>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</si>
  <si>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</si>
  <si>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</si>
  <si>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</si>
  <si>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</si>
  <si>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</si>
  <si>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</si>
  <si>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</si>
  <si>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</si>
  <si>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</si>
  <si>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</si>
  <si>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</si>
  <si>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</si>
  <si>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</si>
  <si>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</si>
  <si>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</si>
  <si>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</si>
  <si>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</si>
  <si>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</si>
  <si>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</si>
  <si>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</si>
  <si>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</si>
  <si>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</si>
  <si>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</si>
  <si>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</si>
  <si>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</si>
  <si>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</si>
  <si>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</si>
  <si>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</si>
  <si>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</si>
  <si>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</si>
  <si>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</si>
  <si>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</si>
  <si>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</si>
  <si>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</si>
  <si>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</si>
  <si>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</si>
  <si>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</si>
  <si>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</si>
  <si>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</si>
  <si>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</si>
  <si>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</si>
  <si>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</si>
  <si>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</si>
  <si>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</si>
  <si>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</si>
  <si>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</si>
  <si>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</si>
  <si>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</si>
  <si>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</si>
  <si>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</si>
  <si>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</si>
  <si>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</si>
  <si>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</si>
  <si>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</si>
  <si>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</si>
  <si>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</si>
  <si>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</si>
  <si>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</si>
  <si>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</si>
  <si>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</si>
  <si>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</si>
  <si>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</si>
  <si>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</si>
  <si>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</si>
  <si>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</si>
  <si>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</si>
  <si>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</si>
  <si>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</si>
  <si>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</si>
  <si>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</si>
  <si>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</si>
  <si>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</si>
  <si>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</si>
  <si>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</si>
  <si>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</si>
  <si>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</si>
  <si>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</si>
  <si>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</si>
  <si>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</si>
  <si>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</si>
  <si>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</si>
  <si>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</si>
  <si>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</si>
  <si>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</si>
  <si>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</si>
  <si>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</si>
  <si>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</si>
  <si>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</si>
  <si>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</si>
  <si>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</si>
  <si>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</si>
  <si>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</si>
  <si>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</si>
  <si>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</si>
  <si>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</si>
  <si>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</si>
  <si>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</si>
  <si>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</si>
  <si>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</si>
  <si>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</si>
  <si>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</si>
  <si>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</si>
  <si>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</si>
  <si>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</si>
  <si>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</si>
  <si>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</si>
  <si>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</si>
  <si>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</si>
  <si>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</si>
  <si>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</si>
  <si>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</si>
  <si>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</si>
  <si>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</si>
  <si>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</si>
  <si>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</si>
  <si>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</si>
  <si>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</si>
  <si>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</si>
  <si>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</si>
  <si>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</si>
  <si>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</si>
  <si>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</si>
  <si>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</si>
  <si>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</si>
  <si>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</si>
  <si>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</si>
  <si>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</si>
  <si>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</si>
  <si>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</si>
  <si>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</si>
  <si>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</si>
  <si>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</si>
  <si>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</si>
  <si>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</si>
  <si>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</si>
  <si>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</si>
  <si>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</si>
  <si>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</si>
  <si>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</si>
  <si>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</si>
  <si>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</si>
  <si>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</si>
  <si>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</si>
  <si>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</si>
  <si>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</si>
  <si>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</si>
  <si>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</si>
  <si>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</si>
  <si>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</si>
  <si>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</si>
  <si>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</si>
  <si>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</si>
  <si>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</si>
  <si>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</si>
  <si>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</si>
  <si>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</si>
  <si>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</si>
  <si>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</si>
  <si>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</si>
  <si>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</si>
  <si>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</si>
  <si>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</si>
  <si>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</si>
  <si>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</si>
  <si>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</si>
  <si>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</si>
  <si>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</si>
  <si>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</si>
  <si>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</si>
  <si>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</si>
  <si>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</si>
  <si>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</si>
  <si>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</si>
  <si>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</si>
  <si>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</si>
  <si>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</si>
  <si>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</si>
  <si>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</si>
  <si>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</si>
  <si>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</si>
  <si>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</si>
  <si>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</si>
  <si>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</si>
  <si>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</si>
  <si>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</si>
  <si>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</si>
  <si>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</si>
  <si>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</si>
  <si>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</si>
  <si>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</si>
  <si>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</si>
  <si>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</si>
  <si>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</si>
  <si>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</si>
  <si>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</si>
  <si>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</si>
  <si>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</si>
  <si>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</si>
  <si>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</si>
  <si>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</si>
  <si>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</si>
  <si>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</si>
  <si>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</si>
  <si>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</si>
  <si>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</si>
  <si>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</si>
  <si>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</si>
  <si>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</si>
  <si>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</si>
  <si>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</si>
  <si>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</si>
  <si>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</si>
  <si>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</si>
  <si>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</si>
  <si>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</si>
  <si>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</si>
  <si>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</si>
  <si>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</si>
  <si>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</si>
  <si>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</si>
  <si>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</si>
  <si>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</si>
  <si>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</si>
  <si>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</si>
  <si>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</si>
  <si>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</si>
  <si>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</si>
  <si>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</si>
  <si>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</si>
  <si>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</si>
  <si>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</si>
  <si>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</si>
  <si>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</si>
  <si>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</si>
  <si>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</si>
  <si>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</si>
  <si>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</si>
  <si>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</si>
  <si>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</si>
  <si>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</si>
  <si>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</si>
  <si>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</si>
  <si>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</si>
  <si>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</si>
  <si>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</si>
  <si>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</si>
  <si>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</si>
  <si>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</si>
  <si>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</si>
  <si>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</si>
  <si>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</si>
  <si>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</si>
  <si>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</si>
  <si>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</si>
  <si>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</si>
  <si>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</si>
  <si>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</si>
  <si>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</si>
  <si>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</si>
  <si>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</si>
  <si>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</si>
  <si>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</si>
  <si>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</si>
  <si>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</si>
  <si>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</si>
  <si>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</si>
  <si>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</si>
  <si>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</si>
  <si>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</si>
  <si>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</si>
  <si>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</si>
  <si>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</si>
  <si>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</si>
  <si>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</si>
  <si>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</si>
  <si>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</si>
  <si>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</si>
  <si>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</si>
  <si>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</si>
  <si>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</si>
  <si>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</si>
  <si>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</si>
  <si>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</si>
  <si>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</si>
  <si>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</si>
  <si>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</si>
  <si>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</si>
  <si>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</si>
  <si>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</si>
  <si>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</si>
  <si>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</si>
  <si>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</si>
  <si>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</si>
  <si>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</si>
  <si>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</si>
  <si>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</si>
  <si>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</si>
  <si>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</si>
  <si>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</si>
  <si>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</si>
  <si>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</si>
  <si>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</si>
  <si>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</si>
  <si>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</si>
  <si>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</si>
  <si>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</si>
  <si>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</si>
  <si>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</si>
  <si>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</si>
  <si>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</si>
  <si>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</si>
  <si>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</si>
  <si>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</si>
  <si>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</si>
  <si>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</si>
  <si>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</si>
  <si>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</si>
  <si>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</si>
  <si>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</si>
  <si>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</si>
  <si>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</si>
  <si>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</si>
  <si>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</si>
  <si>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</si>
  <si>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</si>
  <si>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</si>
  <si>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</si>
  <si>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</si>
  <si>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</si>
  <si>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</si>
  <si>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</si>
  <si>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</si>
  <si>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</si>
  <si>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</si>
  <si>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</si>
  <si>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</si>
  <si>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</si>
  <si>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</si>
  <si>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</si>
  <si>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</si>
  <si>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</si>
  <si>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</si>
  <si>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</si>
  <si>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</si>
  <si>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</si>
  <si>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</si>
  <si>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</si>
  <si>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</si>
  <si>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</si>
  <si>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</si>
  <si>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</si>
  <si>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</si>
  <si>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</si>
  <si>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</si>
  <si>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</si>
  <si>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</si>
  <si>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</si>
  <si>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</si>
  <si>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</si>
  <si>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</si>
  <si>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</si>
  <si>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</si>
  <si>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</si>
  <si>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</si>
  <si>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</si>
  <si>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</si>
  <si>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</si>
  <si>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</si>
  <si>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</si>
  <si>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</si>
  <si>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</si>
  <si>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</si>
  <si>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</si>
  <si>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</si>
  <si>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</si>
  <si>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</si>
  <si>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</si>
  <si>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</si>
  <si>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</si>
  <si>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</si>
  <si>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</si>
  <si>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</si>
  <si>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</si>
  <si>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</si>
  <si>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</si>
  <si>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</si>
  <si>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</si>
  <si>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</si>
  <si>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</si>
  <si>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</si>
  <si>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</si>
  <si>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</si>
  <si>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</si>
  <si>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</si>
  <si>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</si>
  <si>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</si>
  <si>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</si>
  <si>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</si>
  <si>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</si>
  <si>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</si>
  <si>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</si>
  <si>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</si>
  <si>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</si>
  <si>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</si>
  <si>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</si>
  <si>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</si>
  <si>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</si>
  <si>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</si>
  <si>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</si>
  <si>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</si>
  <si>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</si>
  <si>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</si>
  <si>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</si>
  <si>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</si>
  <si>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</si>
  <si>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</si>
  <si>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</si>
  <si>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</si>
  <si>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</si>
  <si>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</si>
  <si>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</si>
  <si>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</si>
  <si>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</si>
  <si>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</si>
  <si>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</si>
  <si>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</si>
  <si>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</si>
  <si>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</si>
  <si>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</si>
  <si>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</si>
  <si>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</si>
  <si>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</si>
  <si>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</si>
  <si>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</si>
  <si>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</si>
  <si>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</si>
  <si>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</si>
  <si>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</si>
  <si>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</si>
  <si>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</si>
  <si>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</si>
  <si>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</si>
  <si>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</si>
  <si>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</si>
  <si>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</si>
  <si>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</si>
  <si>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</si>
  <si>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</si>
  <si>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</si>
  <si>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</si>
  <si>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</si>
  <si>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</si>
  <si>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</si>
  <si>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</si>
  <si>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</si>
  <si>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</si>
  <si>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</si>
  <si>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</si>
  <si>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</si>
  <si>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</si>
  <si>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</si>
  <si>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</si>
  <si>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</si>
  <si>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</si>
  <si>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</si>
  <si>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</si>
  <si>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</si>
  <si>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</si>
  <si>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</si>
  <si>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</si>
  <si>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</si>
  <si>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</si>
  <si>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</si>
  <si>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</si>
  <si>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</si>
  <si>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</si>
  <si>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</si>
  <si>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</si>
  <si>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</si>
  <si>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</si>
  <si>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</si>
  <si>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</si>
  <si>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</si>
  <si>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</si>
  <si>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</si>
  <si>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</si>
  <si>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</si>
  <si>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</si>
  <si>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</si>
  <si>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</si>
  <si>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</si>
  <si>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</si>
  <si>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</si>
  <si>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</si>
  <si>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</si>
  <si>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</si>
  <si>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</si>
  <si>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</si>
  <si>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</si>
  <si>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</si>
  <si>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</si>
  <si>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</si>
  <si>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</si>
  <si>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</si>
  <si>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</si>
  <si>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</si>
  <si>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</si>
  <si>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</si>
  <si>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</si>
  <si>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</si>
  <si>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</si>
  <si>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</si>
  <si>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</si>
  <si>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</si>
  <si>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</si>
  <si>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</si>
  <si>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</si>
  <si>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</si>
  <si>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</si>
  <si>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</si>
  <si>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</si>
  <si>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</si>
  <si>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</si>
  <si>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</si>
  <si>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</si>
  <si>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</si>
  <si>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</si>
  <si>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</si>
  <si>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</si>
  <si>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</si>
  <si>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</si>
  <si>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</si>
  <si>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</si>
  <si>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</si>
  <si>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</si>
  <si>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</si>
  <si>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</si>
  <si>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</si>
  <si>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</si>
  <si>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</si>
  <si>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</si>
  <si>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</si>
  <si>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</si>
  <si>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</si>
  <si>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</si>
  <si>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</si>
  <si>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</si>
  <si>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</si>
  <si>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</si>
  <si>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</si>
  <si>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</si>
  <si>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</si>
  <si>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</si>
  <si>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</si>
  <si>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</si>
  <si>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</si>
  <si>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</si>
  <si>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</si>
  <si>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</si>
  <si>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</si>
  <si>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</si>
  <si>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</si>
  <si>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</si>
  <si>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</si>
  <si>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</si>
  <si>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</si>
  <si>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</si>
  <si>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</si>
  <si>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</si>
  <si>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</si>
  <si>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</si>
  <si>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</si>
  <si>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</si>
  <si>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</si>
  <si>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</si>
  <si>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</si>
  <si>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</si>
  <si>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</si>
  <si>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</si>
  <si>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</si>
  <si>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</si>
  <si>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</si>
  <si>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</si>
  <si>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</si>
  <si>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</si>
  <si>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</si>
  <si>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</si>
  <si>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</si>
  <si>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</si>
  <si>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</si>
  <si>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</si>
  <si>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</si>
  <si>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</si>
  <si>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</si>
  <si>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</si>
  <si>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</si>
  <si>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</si>
  <si>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</si>
  <si>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</si>
  <si>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</si>
  <si>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</si>
  <si>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</si>
  <si>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</si>
  <si>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</si>
  <si>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</si>
  <si>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</si>
  <si>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</si>
  <si>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</si>
  <si>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</si>
  <si>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</si>
  <si>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</si>
  <si>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</si>
  <si>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</si>
  <si>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</si>
  <si>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</si>
  <si>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</si>
  <si>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</si>
  <si>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</si>
  <si>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</si>
  <si>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</si>
  <si>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</si>
  <si>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</si>
  <si>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</si>
  <si>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</si>
  <si>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</si>
  <si>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</si>
  <si>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</si>
  <si>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</si>
  <si>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</si>
  <si>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</si>
  <si>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</si>
  <si>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</si>
  <si>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</si>
  <si>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</si>
  <si>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</si>
  <si>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</si>
  <si>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</si>
  <si>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</si>
  <si>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</si>
  <si>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</si>
  <si>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</si>
  <si>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</si>
  <si>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</si>
  <si>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</si>
  <si>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</si>
  <si>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</si>
  <si>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</si>
  <si>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</si>
  <si>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</si>
  <si>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</si>
  <si>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</si>
  <si>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</si>
  <si>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</si>
  <si>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</si>
  <si>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</si>
  <si>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</si>
  <si>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</si>
  <si>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</si>
  <si>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</si>
  <si>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</si>
  <si>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</si>
  <si>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</si>
  <si>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</si>
  <si>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</si>
  <si>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</si>
  <si>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</si>
  <si>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</si>
  <si>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</si>
  <si>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</si>
  <si>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</si>
  <si>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</si>
  <si>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</si>
  <si>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</si>
  <si>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</si>
  <si>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</si>
  <si>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</si>
  <si>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</si>
  <si>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</si>
  <si>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</si>
  <si>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</si>
  <si>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</si>
  <si>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</si>
  <si>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</si>
  <si>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</si>
  <si>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</si>
  <si>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</si>
  <si>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</si>
  <si>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</si>
  <si>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</si>
  <si>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</si>
  <si>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</si>
  <si>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</si>
  <si>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</si>
  <si>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</si>
  <si>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</si>
  <si>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</si>
  <si>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</si>
  <si>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</si>
  <si>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</si>
  <si>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</si>
  <si>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</si>
  <si>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</si>
  <si>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</si>
  <si>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</si>
  <si>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</si>
  <si>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</si>
  <si>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</si>
  <si>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</si>
  <si>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</si>
  <si>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</si>
  <si>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</si>
  <si>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</si>
  <si>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</si>
  <si>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</si>
  <si>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</si>
  <si>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</si>
  <si>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</si>
  <si>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</si>
  <si>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</si>
  <si>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</si>
  <si>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</si>
  <si>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</si>
  <si>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</si>
  <si>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</si>
  <si>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</si>
  <si>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</si>
  <si>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</si>
  <si>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</si>
  <si>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</si>
  <si>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</si>
  <si>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</si>
  <si>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</si>
  <si>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</si>
  <si>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</si>
  <si>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</si>
  <si>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</si>
  <si>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</si>
  <si>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</si>
  <si>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</si>
  <si>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</si>
  <si>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</si>
  <si>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</si>
  <si>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</si>
  <si>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</si>
  <si>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</si>
  <si>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</si>
  <si>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</si>
  <si>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</si>
  <si>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</si>
  <si>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</si>
  <si>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</si>
  <si>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</si>
  <si>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</si>
  <si>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</si>
  <si>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</si>
  <si>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</si>
  <si>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</si>
  <si>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</si>
  <si>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</si>
  <si>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</si>
  <si>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</si>
  <si>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</si>
  <si>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</si>
  <si>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</si>
  <si>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</si>
  <si>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</si>
  <si>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</si>
  <si>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</si>
  <si>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</si>
  <si>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</si>
  <si>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</si>
  <si>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</si>
  <si>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</si>
  <si>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</si>
  <si>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</si>
  <si>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</si>
  <si>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</si>
  <si>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</si>
  <si>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</si>
  <si>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</si>
  <si>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</si>
  <si>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</si>
  <si>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</si>
  <si>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</si>
  <si>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</si>
  <si>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</si>
  <si>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</si>
  <si>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</si>
  <si>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</si>
  <si>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</si>
  <si>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</si>
  <si>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</si>
  <si>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</si>
  <si>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</si>
  <si>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</si>
  <si>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</si>
  <si>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</si>
  <si>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</si>
  <si>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</si>
  <si>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</si>
  <si>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</si>
  <si>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</si>
  <si>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</si>
  <si>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</si>
  <si>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</si>
  <si>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</si>
  <si>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</si>
  <si>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</si>
  <si>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</si>
  <si>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</si>
  <si>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</si>
  <si>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</si>
  <si>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</si>
  <si>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</si>
  <si>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</si>
  <si>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</si>
  <si>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</si>
  <si>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</si>
  <si>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</si>
  <si>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</si>
  <si>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</si>
  <si>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</si>
  <si>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</si>
  <si>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</si>
  <si>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</si>
  <si>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</si>
  <si>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</si>
  <si>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</si>
  <si>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</si>
  <si>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</si>
  <si>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</si>
  <si>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</si>
  <si>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</si>
  <si>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</si>
  <si>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</si>
  <si>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</si>
  <si>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</si>
  <si>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</si>
  <si>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</si>
  <si>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</si>
  <si>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</si>
  <si>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</si>
  <si>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</si>
  <si>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</si>
  <si>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</si>
  <si>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</si>
  <si>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</si>
  <si>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</si>
  <si>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</si>
  <si>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</si>
  <si>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</si>
  <si>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</si>
  <si>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</si>
  <si>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</si>
  <si>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</si>
  <si>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</si>
  <si>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</si>
  <si>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</si>
  <si>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</si>
  <si>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</si>
  <si>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</si>
  <si>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</si>
  <si>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</si>
  <si>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</si>
  <si>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</si>
  <si>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</si>
  <si>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</si>
  <si>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</si>
  <si>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</si>
  <si>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</si>
  <si>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</si>
  <si>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</si>
  <si>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</si>
  <si>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</si>
  <si>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</si>
  <si>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</si>
  <si>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</si>
  <si>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</si>
  <si>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</si>
  <si>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</si>
  <si>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</si>
  <si>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</si>
  <si>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</si>
  <si>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</si>
  <si>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</si>
  <si>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</si>
  <si>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</si>
  <si>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</si>
  <si>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</si>
  <si>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</si>
  <si>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</si>
  <si>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</si>
  <si>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</si>
  <si>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</si>
  <si>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</si>
  <si>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</si>
  <si>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</si>
  <si>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</si>
  <si>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</si>
  <si>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</si>
  <si>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</si>
  <si>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</si>
  <si>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</si>
  <si>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</si>
  <si>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</si>
  <si>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</si>
  <si>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</si>
  <si>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</si>
  <si>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</si>
  <si>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</si>
  <si>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</si>
  <si>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</si>
  <si>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</si>
  <si>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</si>
  <si>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</si>
  <si>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</si>
  <si>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</si>
  <si>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</si>
  <si>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</si>
  <si>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</si>
  <si>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</si>
  <si>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</si>
  <si>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</si>
  <si>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</si>
  <si>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</si>
  <si>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</si>
  <si>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</si>
  <si>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</si>
  <si>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</si>
  <si>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</si>
  <si>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</si>
  <si>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</si>
  <si>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</si>
  <si>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</si>
  <si>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</si>
  <si>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</si>
  <si>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</si>
  <si>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</si>
  <si>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</si>
  <si>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</si>
  <si>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</si>
  <si>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</si>
  <si>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</si>
  <si>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</si>
  <si>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</si>
  <si>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</si>
  <si>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</si>
  <si>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</si>
  <si>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</si>
  <si>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</si>
  <si>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</si>
  <si>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</si>
  <si>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</si>
  <si>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</si>
  <si>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</si>
  <si>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</si>
  <si>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</si>
  <si>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</si>
  <si>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</si>
  <si>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</si>
  <si>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</si>
  <si>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</si>
  <si>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</si>
  <si>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</si>
  <si>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</si>
  <si>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</si>
  <si>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</si>
  <si>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</si>
  <si>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</si>
  <si>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</si>
  <si>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</si>
  <si>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</si>
  <si>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</si>
  <si>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</si>
  <si>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</si>
  <si>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</si>
  <si>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</si>
  <si>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</si>
  <si>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</si>
  <si>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</si>
  <si>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</si>
  <si>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</si>
  <si>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</si>
  <si>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</si>
  <si>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</si>
  <si>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</si>
  <si>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</si>
  <si>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</si>
  <si>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</si>
  <si>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</si>
  <si>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</si>
  <si>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</si>
  <si>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</si>
  <si>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</si>
  <si>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</si>
  <si>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</si>
  <si>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</si>
  <si>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</si>
  <si>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</si>
  <si>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</si>
  <si>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</si>
  <si>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</si>
  <si>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</si>
  <si>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</si>
  <si>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</si>
  <si>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</si>
  <si>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</si>
  <si>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</si>
  <si>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</si>
  <si>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</si>
  <si>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</si>
  <si>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</si>
  <si>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</si>
  <si>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</si>
  <si>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</si>
  <si>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</si>
  <si>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</si>
  <si>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</si>
  <si>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</si>
  <si>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</si>
  <si>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</si>
  <si>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</si>
  <si>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</si>
  <si>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</si>
  <si>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</si>
  <si>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</si>
  <si>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</si>
  <si>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</si>
  <si>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</si>
  <si>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</si>
  <si>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</si>
  <si>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</si>
  <si>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</si>
  <si>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</si>
  <si>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</si>
  <si>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</si>
  <si>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</si>
  <si>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</si>
  <si>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</si>
  <si>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</si>
  <si>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</si>
  <si>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</si>
  <si>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</si>
  <si>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</si>
  <si>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</si>
  <si>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</si>
  <si>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</si>
  <si>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</si>
  <si>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</si>
  <si>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</si>
  <si>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</si>
  <si>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</si>
  <si>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</si>
  <si>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</si>
  <si>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</si>
  <si>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</si>
  <si>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</si>
  <si>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</si>
  <si>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</si>
  <si>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</si>
  <si>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</si>
  <si>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</si>
  <si>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</si>
  <si>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</si>
  <si>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</si>
  <si>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</si>
  <si>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</si>
  <si>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</si>
  <si>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</si>
  <si>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</si>
  <si>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</si>
  <si>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</si>
  <si>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</si>
  <si>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</si>
  <si>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</si>
  <si>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</si>
  <si>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</si>
  <si>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</si>
  <si>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</si>
  <si>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</si>
  <si>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</si>
  <si>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</si>
  <si>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</si>
  <si>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</si>
  <si>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</si>
  <si>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</si>
  <si>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</si>
  <si>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</si>
  <si>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</si>
  <si>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</si>
  <si>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</si>
  <si>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</si>
  <si>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</si>
  <si>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</si>
  <si>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</si>
  <si>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</si>
  <si>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</si>
  <si>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</si>
  <si>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</si>
  <si>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</si>
  <si>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</si>
  <si>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</si>
  <si>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</si>
  <si>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</si>
  <si>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</si>
  <si>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</si>
  <si>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</si>
  <si>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</si>
  <si>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</si>
  <si>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</si>
  <si>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</si>
  <si>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</si>
  <si>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</si>
  <si>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</si>
  <si>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</si>
  <si>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</si>
  <si>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</si>
  <si>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</si>
  <si>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</si>
  <si>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</si>
  <si>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</si>
  <si>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</si>
  <si>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</si>
  <si>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</si>
  <si>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</si>
  <si>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</si>
  <si>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</si>
  <si>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</si>
  <si>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</si>
  <si>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</si>
  <si>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</si>
  <si>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</si>
  <si>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</si>
  <si>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</si>
  <si>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</si>
  <si>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</si>
  <si>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</si>
  <si>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</si>
  <si>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</si>
  <si>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</si>
  <si>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</si>
  <si>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</si>
  <si>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</si>
  <si>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</si>
  <si>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</si>
  <si>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</si>
  <si>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</si>
  <si>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</si>
  <si>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</si>
  <si>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</si>
  <si>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</si>
  <si>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</si>
  <si>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</si>
  <si>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</si>
  <si>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</si>
  <si>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</si>
  <si>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</si>
  <si>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</si>
  <si>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</si>
  <si>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</si>
  <si>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</si>
  <si>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</si>
  <si>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</si>
  <si>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</si>
  <si>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</si>
  <si>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</si>
  <si>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</si>
  <si>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</si>
  <si>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</si>
  <si>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</si>
  <si>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</si>
  <si>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</si>
  <si>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</si>
  <si>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</si>
  <si>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</si>
  <si>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</si>
  <si>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</si>
  <si>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</si>
  <si>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</si>
  <si>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</si>
  <si>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</si>
  <si>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</si>
  <si>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</si>
  <si>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</si>
  <si>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</si>
  <si>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</si>
  <si>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</si>
  <si>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</si>
  <si>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</si>
  <si>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</si>
  <si>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</si>
  <si>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</si>
  <si>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</si>
  <si>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</si>
  <si>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</si>
  <si>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</si>
  <si>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</si>
  <si>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</si>
  <si>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</si>
  <si>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</si>
  <si>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</si>
  <si>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</si>
  <si>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</si>
  <si>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</si>
  <si>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</si>
  <si>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</si>
  <si>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</si>
  <si>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</si>
  <si>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</si>
  <si>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</si>
  <si>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</si>
  <si>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</si>
  <si>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</si>
  <si>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</si>
  <si>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</si>
  <si>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</si>
  <si>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</si>
  <si>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</si>
  <si>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</si>
  <si>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</si>
  <si>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</si>
  <si>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</si>
  <si>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</si>
  <si>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</si>
  <si>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</si>
  <si>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</si>
  <si>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</si>
  <si>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</si>
  <si>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</si>
  <si>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</si>
  <si>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</si>
  <si>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</si>
  <si>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</si>
  <si>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</si>
  <si>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</si>
  <si>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</si>
  <si>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</si>
  <si>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</si>
  <si>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</si>
  <si>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</si>
  <si>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</si>
  <si>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</si>
  <si>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</si>
  <si>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</si>
  <si>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</si>
  <si>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</si>
  <si>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</si>
  <si>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</si>
  <si>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</si>
  <si>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</si>
  <si>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</si>
  <si>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</si>
  <si>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</si>
  <si>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</si>
  <si>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</si>
  <si>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</si>
  <si>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</si>
  <si>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</si>
  <si>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</si>
  <si>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</si>
  <si>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</si>
  <si>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</si>
  <si>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</si>
  <si>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</si>
  <si>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</si>
  <si>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</si>
  <si>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</si>
  <si>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</si>
  <si>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</si>
  <si>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</si>
  <si>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</si>
  <si>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</si>
  <si>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</si>
  <si>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</si>
  <si>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</si>
  <si>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</si>
  <si>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</si>
  <si>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</si>
  <si>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</si>
  <si>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</si>
  <si>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</si>
  <si>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</si>
  <si>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</si>
  <si>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</si>
  <si>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</si>
  <si>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</si>
  <si>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</si>
  <si>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</si>
  <si>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</si>
  <si>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</si>
  <si>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</si>
  <si>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</si>
  <si>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</si>
  <si>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</si>
  <si>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</si>
  <si>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</si>
  <si>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</si>
  <si>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</si>
  <si>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</si>
  <si>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</si>
  <si>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</si>
  <si>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</si>
  <si>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</si>
  <si>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</si>
  <si>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</si>
  <si>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</si>
  <si>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</si>
  <si>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</si>
  <si>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</si>
  <si>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</si>
  <si>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</si>
  <si>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</si>
  <si>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</si>
  <si>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</si>
  <si>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</si>
  <si>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</si>
  <si>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</si>
  <si>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</si>
  <si>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</si>
  <si>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</si>
  <si>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</si>
  <si>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</si>
  <si>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</si>
  <si>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</si>
  <si>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</si>
  <si>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</si>
  <si>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</si>
  <si>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</si>
  <si>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</si>
  <si>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</si>
  <si>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</si>
  <si>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</si>
  <si>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</si>
  <si>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</si>
  <si>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</si>
  <si>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</si>
  <si>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</si>
  <si>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</si>
  <si>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</si>
  <si>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</si>
  <si>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</si>
  <si>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</si>
  <si>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</si>
  <si>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</si>
  <si>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</si>
  <si>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</si>
  <si>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</si>
  <si>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</si>
  <si>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</si>
  <si>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</si>
  <si>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</si>
  <si>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</si>
  <si>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</si>
  <si>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</si>
  <si>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</si>
  <si>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</si>
  <si>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</si>
  <si>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</si>
  <si>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</si>
  <si>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</si>
  <si>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</si>
  <si>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</si>
  <si>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</si>
  <si>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</si>
  <si>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</si>
  <si>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</si>
  <si>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</si>
  <si>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</si>
  <si>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</si>
  <si>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</si>
  <si>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</si>
  <si>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</si>
  <si>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</si>
  <si>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</si>
  <si>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</si>
  <si>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</si>
  <si>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</si>
  <si>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</si>
  <si>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</si>
  <si>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</si>
  <si>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</si>
  <si>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</si>
  <si>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</si>
  <si>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</si>
  <si>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</si>
  <si>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</si>
  <si>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</si>
  <si>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</si>
  <si>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</si>
  <si>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</si>
  <si>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</si>
  <si>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</si>
  <si>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</si>
  <si>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</si>
  <si>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</si>
  <si>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</si>
  <si>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</si>
  <si>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</si>
  <si>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</si>
  <si>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</si>
  <si>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</si>
  <si>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</si>
  <si>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</si>
  <si>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</si>
  <si>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</si>
  <si>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</si>
  <si>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</si>
  <si>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</si>
  <si>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</si>
  <si>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</si>
  <si>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</si>
  <si>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</si>
  <si>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</si>
  <si>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</si>
  <si>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</si>
  <si>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</si>
  <si>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</si>
  <si>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</si>
  <si>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</si>
  <si>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</si>
  <si>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</si>
  <si>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</si>
  <si>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</si>
  <si>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</si>
  <si>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</si>
  <si>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</si>
  <si>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</si>
  <si>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</si>
  <si>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</si>
  <si>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</si>
  <si>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</si>
  <si>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</si>
  <si>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</si>
  <si>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</si>
  <si>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</si>
  <si>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</si>
  <si>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</si>
  <si>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</si>
  <si>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</si>
  <si>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</si>
  <si>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</si>
  <si>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</si>
  <si>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</si>
  <si>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</si>
  <si>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</si>
  <si>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</si>
  <si>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</si>
  <si>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</si>
  <si>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</si>
  <si>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</si>
  <si>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</si>
  <si>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</si>
  <si>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</si>
  <si>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</si>
  <si>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</si>
  <si>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</si>
  <si>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</si>
  <si>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</si>
  <si>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</si>
  <si>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</si>
  <si>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</si>
  <si>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</si>
  <si>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</si>
  <si>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</si>
  <si>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</si>
  <si>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</si>
  <si>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</si>
  <si>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</si>
  <si>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</si>
  <si>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</si>
  <si>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</si>
  <si>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</si>
  <si>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</si>
  <si>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</si>
  <si>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</si>
  <si>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</si>
  <si>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</si>
  <si>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</si>
  <si>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</si>
  <si>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</si>
  <si>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</si>
  <si>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</si>
  <si>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</si>
  <si>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</si>
  <si>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</si>
  <si>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</si>
  <si>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</si>
  <si>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</si>
  <si>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</si>
  <si>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</si>
  <si>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</si>
  <si>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</si>
  <si>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</si>
  <si>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</si>
  <si>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</si>
  <si>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</si>
  <si>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</si>
  <si>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</si>
  <si>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</si>
  <si>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</si>
  <si>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</si>
  <si>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</si>
  <si>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</si>
  <si>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</si>
  <si>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</si>
  <si>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</si>
  <si>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</si>
  <si>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</si>
  <si>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</si>
  <si>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</si>
  <si>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</si>
  <si>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</si>
  <si>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</si>
  <si>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</si>
  <si>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</si>
  <si>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</si>
  <si>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</si>
  <si>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</si>
  <si>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</si>
  <si>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</si>
  <si>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</si>
  <si>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</si>
  <si>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</si>
  <si>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</si>
  <si>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</si>
  <si>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</si>
  <si>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</si>
  <si>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</si>
  <si>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</si>
  <si>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</si>
  <si>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</si>
  <si>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</si>
  <si>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</si>
  <si>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</si>
  <si>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</si>
  <si>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</si>
  <si>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</si>
  <si>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</si>
  <si>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</si>
  <si>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</si>
  <si>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</si>
  <si>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</si>
  <si>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</si>
  <si>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</si>
  <si>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</si>
  <si>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</si>
  <si>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</si>
  <si>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</si>
  <si>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</si>
  <si>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</si>
  <si>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</si>
  <si>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</si>
  <si>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</si>
  <si>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</si>
  <si>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</si>
  <si>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</si>
  <si>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</si>
  <si>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</si>
  <si>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</si>
  <si>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</si>
  <si>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</si>
  <si>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</si>
  <si>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</si>
  <si>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</si>
  <si>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</si>
  <si>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</si>
  <si>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</si>
  <si>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</si>
  <si>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</si>
  <si>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</si>
  <si>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</si>
  <si>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</si>
  <si>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</si>
  <si>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</si>
  <si>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</si>
  <si>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</si>
  <si>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</si>
  <si>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</si>
  <si>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</si>
  <si>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</si>
  <si>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</si>
  <si>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</si>
  <si>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</si>
  <si>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</si>
  <si>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</si>
  <si>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</si>
  <si>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</si>
  <si>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</si>
  <si>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</si>
  <si>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</si>
  <si>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</si>
  <si>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</si>
  <si>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</si>
  <si>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</si>
  <si>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</si>
  <si>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</si>
  <si>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</si>
  <si>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</si>
  <si>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</si>
  <si>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</si>
  <si>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</si>
  <si>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</si>
  <si>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</si>
  <si>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</si>
  <si>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</si>
  <si>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</si>
  <si>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</si>
  <si>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</si>
  <si>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</si>
  <si>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</si>
  <si>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</si>
  <si>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</si>
  <si>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</si>
  <si>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</si>
  <si>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</si>
  <si>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</si>
  <si>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</si>
  <si>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</si>
  <si>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</si>
  <si>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</si>
  <si>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</si>
  <si>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</si>
  <si>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</si>
  <si>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</si>
  <si>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</si>
  <si>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</si>
  <si>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</si>
  <si>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</si>
  <si>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</si>
  <si>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</si>
  <si>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</si>
  <si>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</si>
  <si>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</si>
  <si>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</si>
  <si>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</si>
  <si>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</si>
  <si>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</si>
  <si>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</si>
  <si>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</si>
  <si>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</si>
  <si>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</si>
  <si>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</si>
  <si>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</si>
  <si>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</si>
  <si>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</si>
  <si>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</si>
  <si>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</si>
  <si>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</si>
  <si>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</si>
  <si>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</si>
  <si>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</si>
  <si>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</si>
  <si>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</si>
  <si>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</si>
  <si>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</si>
  <si>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</si>
  <si>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</si>
  <si>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</si>
  <si>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</si>
  <si>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</si>
  <si>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</si>
  <si>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</si>
  <si>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</si>
  <si>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</si>
  <si>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</si>
  <si>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</si>
  <si>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</si>
  <si>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</si>
  <si>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</si>
  <si>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</si>
  <si>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</si>
  <si>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</si>
  <si>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</si>
  <si>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</si>
  <si>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</si>
  <si>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</si>
  <si>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</si>
  <si>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</si>
  <si>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</si>
  <si>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</si>
  <si>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</si>
  <si>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</si>
  <si>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</si>
  <si>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</si>
  <si>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</si>
  <si>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</si>
  <si>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</si>
  <si>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</si>
  <si>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</si>
  <si>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</si>
  <si>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</si>
  <si>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</si>
  <si>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</si>
  <si>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</si>
  <si>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</si>
  <si>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</si>
  <si>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</si>
  <si>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</si>
  <si>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</si>
  <si>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</si>
  <si>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</si>
  <si>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</si>
  <si>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</si>
  <si>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</si>
  <si>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</si>
  <si>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</si>
  <si>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</si>
  <si>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</si>
  <si>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</si>
  <si>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</si>
  <si>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</si>
  <si>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</si>
  <si>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</si>
  <si>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</si>
  <si>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</si>
  <si>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</si>
  <si>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</si>
  <si>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</si>
  <si>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</si>
  <si>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</si>
  <si>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</si>
  <si>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</si>
  <si>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</si>
  <si>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</si>
  <si>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</si>
  <si>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</si>
  <si>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</si>
  <si>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</si>
  <si>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</si>
  <si>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</si>
  <si>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</si>
  <si>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</si>
  <si>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</si>
  <si>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</si>
  <si>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</si>
  <si>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</si>
  <si>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</si>
  <si>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</si>
  <si>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</si>
  <si>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</si>
  <si>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</si>
  <si>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</si>
  <si>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</si>
  <si>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</si>
  <si>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</si>
  <si>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</si>
  <si>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</si>
  <si>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</si>
  <si>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</si>
  <si>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</si>
  <si>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</si>
  <si>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</si>
  <si>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</si>
  <si>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</si>
  <si>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</si>
  <si>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</si>
  <si>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</si>
  <si>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</si>
  <si>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</si>
  <si>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</si>
  <si>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</si>
  <si>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</si>
  <si>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</si>
  <si>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</si>
  <si>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</si>
  <si>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</si>
  <si>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</si>
  <si>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</si>
  <si>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</si>
  <si>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</si>
  <si>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</si>
  <si>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</si>
  <si>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</si>
  <si>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</si>
  <si>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</si>
  <si>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</si>
  <si>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</si>
  <si>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</si>
  <si>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</si>
  <si>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</si>
  <si>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</si>
  <si>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</si>
  <si>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</si>
  <si>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</si>
  <si>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</si>
  <si>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</si>
  <si>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</si>
  <si>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</si>
  <si>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</si>
  <si>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</si>
  <si>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</si>
  <si>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</si>
  <si>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</si>
  <si>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</si>
  <si>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</si>
  <si>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</si>
  <si>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</si>
  <si>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</si>
  <si>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</si>
  <si>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</si>
  <si>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</si>
  <si>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</si>
  <si>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</si>
  <si>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</si>
  <si>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</si>
  <si>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</si>
  <si>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</si>
  <si>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</si>
  <si>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</si>
  <si>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</si>
  <si>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</si>
  <si>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</si>
  <si>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</si>
  <si>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</si>
  <si>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</si>
  <si>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</si>
  <si>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</si>
  <si>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</si>
  <si>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</si>
  <si>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</si>
  <si>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</si>
  <si>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</si>
  <si>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</si>
  <si>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</si>
  <si>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</si>
  <si>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</si>
  <si>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</si>
  <si>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</si>
  <si>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</si>
  <si>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</si>
  <si>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</si>
  <si>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</si>
  <si>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</si>
  <si>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</si>
  <si>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</si>
  <si>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</si>
  <si>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</si>
  <si>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</si>
  <si>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</si>
  <si>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</si>
  <si>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</si>
  <si>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</si>
  <si>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</si>
  <si>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</si>
  <si>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</si>
  <si>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</si>
  <si>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</si>
  <si>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</si>
  <si>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</si>
  <si>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</si>
  <si>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</si>
  <si>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</si>
  <si>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</si>
  <si>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</si>
  <si>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</si>
  <si>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</si>
  <si>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</si>
  <si>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</si>
  <si>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</si>
  <si>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</si>
  <si>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</si>
  <si>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</si>
  <si>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</si>
  <si>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</si>
  <si>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</si>
  <si>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</si>
  <si>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</si>
  <si>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</si>
  <si>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</si>
  <si>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</si>
  <si>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</si>
  <si>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</si>
  <si>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</si>
  <si>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</si>
  <si>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</si>
  <si>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</si>
  <si>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</si>
  <si>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</si>
  <si>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</si>
  <si>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</si>
  <si>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</si>
  <si>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</si>
  <si>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</si>
  <si>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</si>
  <si>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</si>
  <si>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</si>
  <si>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</si>
  <si>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</si>
  <si>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</si>
  <si>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</si>
  <si>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</si>
  <si>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</si>
  <si>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</si>
  <si>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</si>
  <si>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</si>
  <si>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</si>
  <si>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</si>
  <si>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</si>
  <si>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</si>
  <si>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</si>
  <si>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</si>
  <si>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</si>
  <si>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</si>
  <si>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</si>
  <si>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</si>
  <si>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</si>
  <si>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</si>
  <si>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</si>
  <si>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</si>
  <si>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</si>
  <si>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</si>
  <si>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</si>
  <si>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</si>
  <si>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</si>
  <si>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</si>
  <si>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</si>
  <si>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</si>
  <si>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</si>
  <si>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</si>
  <si>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</si>
  <si>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</si>
  <si>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</si>
  <si>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</si>
  <si>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</si>
  <si>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</si>
  <si>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</si>
  <si>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</si>
  <si>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</si>
  <si>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</si>
  <si>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</si>
  <si>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</si>
  <si>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</si>
  <si>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</si>
  <si>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</si>
  <si>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</si>
  <si>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</si>
  <si>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</si>
  <si>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</si>
  <si>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</si>
  <si>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</si>
  <si>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</si>
  <si>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</si>
  <si>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</si>
  <si>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</si>
  <si>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</si>
  <si>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</si>
  <si>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</si>
  <si>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</si>
  <si>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</si>
  <si>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</si>
  <si>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</si>
  <si>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</si>
  <si>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</si>
  <si>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</si>
  <si>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</si>
  <si>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</si>
  <si>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</si>
  <si>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</si>
  <si>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</si>
  <si>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</si>
  <si>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</si>
  <si>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</si>
  <si>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</si>
  <si>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</si>
  <si>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</si>
  <si>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</si>
  <si>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</si>
  <si>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</si>
  <si>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</si>
  <si>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</si>
  <si>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</si>
  <si>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</si>
  <si>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</si>
  <si>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</si>
  <si>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</si>
  <si>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</si>
  <si>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</si>
  <si>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</si>
  <si>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</si>
  <si>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</si>
  <si>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</si>
  <si>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</si>
  <si>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</si>
  <si>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</si>
  <si>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</si>
  <si>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</si>
  <si>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</si>
  <si>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</si>
  <si>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</si>
  <si>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</si>
  <si>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</si>
  <si>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</si>
  <si>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</si>
  <si>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</si>
  <si>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</si>
  <si>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</si>
  <si>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</si>
  <si>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</si>
  <si>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</si>
  <si>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</si>
  <si>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</si>
  <si>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</si>
  <si>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</si>
  <si>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</si>
  <si>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</si>
  <si>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</si>
  <si>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</si>
  <si>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</si>
  <si>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</si>
  <si>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</si>
  <si>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</si>
  <si>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</si>
  <si>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</si>
  <si>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</si>
  <si>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</si>
  <si>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</si>
  <si>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</si>
  <si>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</si>
  <si>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</si>
  <si>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</si>
  <si>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</si>
  <si>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</si>
  <si>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</si>
  <si>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</si>
  <si>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</si>
  <si>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</si>
  <si>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</si>
  <si>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</si>
  <si>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</si>
  <si>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</si>
  <si>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</si>
  <si>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</si>
  <si>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</si>
  <si>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</si>
  <si>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</si>
  <si>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</si>
  <si>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</si>
  <si>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</si>
  <si>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</si>
  <si>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</si>
  <si>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</si>
  <si>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</si>
  <si>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</si>
  <si>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</si>
  <si>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</si>
  <si>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</si>
  <si>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</si>
  <si>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</si>
  <si>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</si>
  <si>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</si>
  <si>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</si>
  <si>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</si>
  <si>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</si>
  <si>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</si>
  <si>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</si>
  <si>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</si>
  <si>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</si>
  <si>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</si>
  <si>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</si>
  <si>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</si>
  <si>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</si>
  <si>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</si>
  <si>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</si>
  <si>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</si>
  <si>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</si>
  <si>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</si>
  <si>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</si>
  <si>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</si>
  <si>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</si>
  <si>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</si>
  <si>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</si>
  <si>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</si>
  <si>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</si>
  <si>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</si>
  <si>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</si>
  <si>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</si>
  <si>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</si>
  <si>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</si>
  <si>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</si>
  <si>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</si>
  <si>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</si>
  <si>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</si>
  <si>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</si>
  <si>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</si>
  <si>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</si>
  <si>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</si>
  <si>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</si>
  <si>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</si>
  <si>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</si>
  <si>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</si>
  <si>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</si>
  <si>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</si>
  <si>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</si>
  <si>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</si>
  <si>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</si>
  <si>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</si>
  <si>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</si>
  <si>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</si>
  <si>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</si>
  <si>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</si>
  <si>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</si>
  <si>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</si>
  <si>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</si>
  <si>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</si>
  <si>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</si>
  <si>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</si>
  <si>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</si>
  <si>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</si>
  <si>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</si>
  <si>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</si>
  <si>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</si>
  <si>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</si>
  <si>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</si>
  <si>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</si>
  <si>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</si>
  <si>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</si>
  <si>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</si>
  <si>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</si>
  <si>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</si>
  <si>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</si>
  <si>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</si>
  <si>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</si>
  <si>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</si>
  <si>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</si>
  <si>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</si>
  <si>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</si>
  <si>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</si>
  <si>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</si>
  <si>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</si>
  <si>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</si>
  <si>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</si>
  <si>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</si>
  <si>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</si>
  <si>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</si>
  <si>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</si>
  <si>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</si>
  <si>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</si>
  <si>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</si>
  <si>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</si>
  <si>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</si>
  <si>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</si>
  <si>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</si>
  <si>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</si>
  <si>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</si>
  <si>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</si>
  <si>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</si>
  <si>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</si>
  <si>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</si>
  <si>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</si>
  <si>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</si>
  <si>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</si>
  <si>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</si>
  <si>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</si>
  <si>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</si>
  <si>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</si>
  <si>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</si>
  <si>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</si>
  <si>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</si>
  <si>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</si>
  <si>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</si>
  <si>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</si>
  <si>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</si>
  <si>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</si>
  <si>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</si>
  <si>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</si>
  <si>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</si>
  <si>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</si>
  <si>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</si>
  <si>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</si>
  <si>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</si>
  <si>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</si>
  <si>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</si>
  <si>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</si>
  <si>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</si>
  <si>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</si>
  <si>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</si>
  <si>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</si>
  <si>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</si>
  <si>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</si>
  <si>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</si>
  <si>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</si>
  <si>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</si>
  <si>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</si>
  <si>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</si>
  <si>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</si>
  <si>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</si>
  <si>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</si>
  <si>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</si>
  <si>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</si>
  <si>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</si>
  <si>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</si>
  <si>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</si>
  <si>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</si>
  <si>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</si>
  <si>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</si>
  <si>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</si>
  <si>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</si>
  <si>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</si>
  <si>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</si>
  <si>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</si>
  <si>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</si>
  <si>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</si>
  <si>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</si>
  <si>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</si>
  <si>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</si>
  <si>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</si>
  <si>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</si>
  <si>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</si>
  <si>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</si>
  <si>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</si>
  <si>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</si>
  <si>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</si>
  <si>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</si>
  <si>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</si>
  <si>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</si>
  <si>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</si>
  <si>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</si>
  <si>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</si>
  <si>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</si>
  <si>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</si>
  <si>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</si>
  <si>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</si>
  <si>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</si>
  <si>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</si>
  <si>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</si>
  <si>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</si>
  <si>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</si>
  <si>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</si>
  <si>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</si>
  <si>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</si>
  <si>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</si>
  <si>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</si>
  <si>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</si>
  <si>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</si>
  <si>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</si>
  <si>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</si>
  <si>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</si>
  <si>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</si>
  <si>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</si>
  <si>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</si>
  <si>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</si>
  <si>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</si>
  <si>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</si>
  <si>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</si>
  <si>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</si>
  <si>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</si>
  <si>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</si>
  <si>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</si>
  <si>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</si>
  <si>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</si>
  <si>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</si>
  <si>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</si>
  <si>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</si>
  <si>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</si>
  <si>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</si>
  <si>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</si>
  <si>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</si>
  <si>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</si>
  <si>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</si>
  <si>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</si>
  <si>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</si>
  <si>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</si>
  <si>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</si>
  <si>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</si>
  <si>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</si>
  <si>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</si>
  <si>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</si>
  <si>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</si>
  <si>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</si>
  <si>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</si>
  <si>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</si>
  <si>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</si>
  <si>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</si>
  <si>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</si>
  <si>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</si>
  <si>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</si>
  <si>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</si>
  <si>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</si>
  <si>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</si>
  <si>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</si>
  <si>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</si>
  <si>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</si>
  <si>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</si>
  <si>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</si>
  <si>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</si>
  <si>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</si>
  <si>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</si>
  <si>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</si>
  <si>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</si>
  <si>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</si>
  <si>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</si>
  <si>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</si>
  <si>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</si>
  <si>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</si>
  <si>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</si>
  <si>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</si>
  <si>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</si>
  <si>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</si>
  <si>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</si>
  <si>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</si>
  <si>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</si>
  <si>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</si>
  <si>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</si>
  <si>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</si>
  <si>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</si>
  <si>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</si>
  <si>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</si>
  <si>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</si>
  <si>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</si>
  <si>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</si>
  <si>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</si>
  <si>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</si>
  <si>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</si>
  <si>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</si>
  <si>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</si>
  <si>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</si>
  <si>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</si>
  <si>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</si>
  <si>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</si>
  <si>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</si>
  <si>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</si>
  <si>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</si>
  <si>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</si>
  <si>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</si>
  <si>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</si>
  <si>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</si>
  <si>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</si>
  <si>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</si>
  <si>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</si>
  <si>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</si>
  <si>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</si>
  <si>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</si>
  <si>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</si>
  <si>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</si>
  <si>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</si>
  <si>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</si>
  <si>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</si>
  <si>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</si>
  <si>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</si>
  <si>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</si>
  <si>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</si>
  <si>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</si>
  <si>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</si>
  <si>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</si>
  <si>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</si>
  <si>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</si>
  <si>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</si>
  <si>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</si>
  <si>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</si>
  <si>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</si>
  <si>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</si>
  <si>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</si>
  <si>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</si>
  <si>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</si>
  <si>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</si>
  <si>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</si>
  <si>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</si>
  <si>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</si>
  <si>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</si>
  <si>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</si>
  <si>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</si>
  <si>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</si>
  <si>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</si>
  <si>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</si>
  <si>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</si>
  <si>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</si>
  <si>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</si>
  <si>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</si>
  <si>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</si>
  <si>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</si>
  <si>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</si>
  <si>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</si>
  <si>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</si>
  <si>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</si>
  <si>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</si>
  <si>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</si>
  <si>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</si>
  <si>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</si>
  <si>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</si>
  <si>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</si>
  <si>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</si>
  <si>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</si>
  <si>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</si>
  <si>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</si>
  <si>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</si>
  <si>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</si>
  <si>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</si>
  <si>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</si>
  <si>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</si>
  <si>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</si>
  <si>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</si>
  <si>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</si>
  <si>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</si>
  <si>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</si>
  <si>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</si>
  <si>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</si>
  <si>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</si>
  <si>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</si>
  <si>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</si>
  <si>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</si>
  <si>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</si>
  <si>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</si>
  <si>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</si>
  <si>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</si>
  <si>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</si>
  <si>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</si>
  <si>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</si>
  <si>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</si>
  <si>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</si>
  <si>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</si>
  <si>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</si>
  <si>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</si>
  <si>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</si>
  <si>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</si>
  <si>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</si>
  <si>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</si>
  <si>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</si>
  <si>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</si>
  <si>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</si>
  <si>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</si>
  <si>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</si>
  <si>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</si>
  <si>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</si>
  <si>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</si>
  <si>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</si>
  <si>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</si>
  <si>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</si>
  <si>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</si>
  <si>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</si>
  <si>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</si>
  <si>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</si>
  <si>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</si>
  <si>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</si>
  <si>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</si>
  <si>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</si>
  <si>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</si>
  <si>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</si>
  <si>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</si>
  <si>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</si>
  <si>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</si>
  <si>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</si>
  <si>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</si>
  <si>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</si>
  <si>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</si>
  <si>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</si>
  <si>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</si>
  <si>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</si>
  <si>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</si>
  <si>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</si>
  <si>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</si>
  <si>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</si>
  <si>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</si>
  <si>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</si>
  <si>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</si>
  <si>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</si>
  <si>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</si>
  <si>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</si>
  <si>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</si>
  <si>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</si>
  <si>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</si>
  <si>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</si>
  <si>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</si>
  <si>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</si>
  <si>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</si>
  <si>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</si>
  <si>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</si>
  <si>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</si>
  <si>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</si>
  <si>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</si>
  <si>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</si>
  <si>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</si>
  <si>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</si>
  <si>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</si>
  <si>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</si>
  <si>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</si>
  <si>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</si>
  <si>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</si>
  <si>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</si>
  <si>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</si>
  <si>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</si>
  <si>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</si>
  <si>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</si>
  <si>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</si>
  <si>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</si>
  <si>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</si>
  <si>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</si>
  <si>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</si>
  <si>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</si>
  <si>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</si>
  <si>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</si>
  <si>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</si>
  <si>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</si>
  <si>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</si>
  <si>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</si>
  <si>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</si>
  <si>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</si>
  <si>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</si>
  <si>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</si>
  <si>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</si>
  <si>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</si>
  <si>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</si>
  <si>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</si>
  <si>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</si>
  <si>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</si>
  <si>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</si>
  <si>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</si>
  <si>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</si>
  <si>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</si>
  <si>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</si>
  <si>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</si>
  <si>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</si>
  <si>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</si>
  <si>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</si>
  <si>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</si>
  <si>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</si>
  <si>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</si>
  <si>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</si>
  <si>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</si>
  <si>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</si>
  <si>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</si>
  <si>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</si>
  <si>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</si>
  <si>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</si>
  <si>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</si>
  <si>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</si>
  <si>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</si>
  <si>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</si>
  <si>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</si>
  <si>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</si>
  <si>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</si>
  <si>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</si>
  <si>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</si>
  <si>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</si>
  <si>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</si>
  <si>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</si>
  <si>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</si>
  <si>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</si>
  <si>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</si>
  <si>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</si>
  <si>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</si>
  <si>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</si>
  <si>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</si>
  <si>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</si>
  <si>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</si>
  <si>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</si>
  <si>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</si>
  <si>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</si>
  <si>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</si>
  <si>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</si>
  <si>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</si>
  <si>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</si>
  <si>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</si>
  <si>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</si>
  <si>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</si>
  <si>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</si>
  <si>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</si>
  <si>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</si>
  <si>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</si>
  <si>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</si>
  <si>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</si>
  <si>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</si>
  <si>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</si>
  <si>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</si>
  <si>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</si>
  <si>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</si>
  <si>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</si>
  <si>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</si>
  <si>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</si>
  <si>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</si>
  <si>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</si>
  <si>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</si>
  <si>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</si>
  <si>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</si>
  <si>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</si>
  <si>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</si>
  <si>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</si>
  <si>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</si>
  <si>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</si>
  <si>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</si>
  <si>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</si>
  <si>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</si>
  <si>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</si>
  <si>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</si>
  <si>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</si>
  <si>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</si>
  <si>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</si>
  <si>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</si>
  <si>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</si>
  <si>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</si>
  <si>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</si>
  <si>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</si>
  <si>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</si>
  <si>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</si>
  <si>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</si>
  <si>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</si>
  <si>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</si>
  <si>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</si>
  <si>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</si>
  <si>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</si>
  <si>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</si>
  <si>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</si>
  <si>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</si>
  <si>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</si>
  <si>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</si>
  <si>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</si>
  <si>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</si>
  <si>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</si>
  <si>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</si>
  <si>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</si>
  <si>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</si>
  <si>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</si>
  <si>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</si>
  <si>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</si>
  <si>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</si>
  <si>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</si>
  <si>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</si>
  <si>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</si>
  <si>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</si>
  <si>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</si>
  <si>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</si>
  <si>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</si>
  <si>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</si>
  <si>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</si>
  <si>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</si>
  <si>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</si>
  <si>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</si>
  <si>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</si>
  <si>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</si>
  <si>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</si>
  <si>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</si>
  <si>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</si>
  <si>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</si>
  <si>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</si>
  <si>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</si>
  <si>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</si>
  <si>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</si>
  <si>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</si>
  <si>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</si>
  <si>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</si>
  <si>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</si>
  <si>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</si>
  <si>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</si>
  <si>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</si>
  <si>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</si>
  <si>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</si>
  <si>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</si>
  <si>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</si>
  <si>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</si>
  <si>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</si>
  <si>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</si>
  <si>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</si>
  <si>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</si>
  <si>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</si>
  <si>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</si>
  <si>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</si>
  <si>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</si>
  <si>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</si>
  <si>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</si>
  <si>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</si>
  <si>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</si>
  <si>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</si>
  <si>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</si>
  <si>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</si>
  <si>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</si>
  <si>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</si>
  <si>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</si>
  <si>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</si>
  <si>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</si>
  <si>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</si>
  <si>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</si>
  <si>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</si>
  <si>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</si>
  <si>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</si>
  <si>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</si>
  <si>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</si>
  <si>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</si>
  <si>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</si>
  <si>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</si>
  <si>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</si>
  <si>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</si>
  <si>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</si>
  <si>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</si>
  <si>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</si>
  <si>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</si>
  <si>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</si>
  <si>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</si>
  <si>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</si>
  <si>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</si>
  <si>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</si>
  <si>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</si>
  <si>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</si>
  <si>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</si>
  <si>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</si>
  <si>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</si>
  <si>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</si>
  <si>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</si>
  <si>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</si>
  <si>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</si>
  <si>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</si>
  <si>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</si>
  <si>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</si>
  <si>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</si>
  <si>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</si>
  <si>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</si>
  <si>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</si>
  <si>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</si>
  <si>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</si>
  <si>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</si>
  <si>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</si>
  <si>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</si>
  <si>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</si>
  <si>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</si>
  <si>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</si>
  <si>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</si>
  <si>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</si>
  <si>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</si>
  <si>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</si>
  <si>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</si>
  <si>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</si>
  <si>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</si>
  <si>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</si>
  <si>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</si>
  <si>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</si>
  <si>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</si>
  <si>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</si>
  <si>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</si>
  <si>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</si>
  <si>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</si>
  <si>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</si>
  <si>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</si>
  <si>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</si>
  <si>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</si>
  <si>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</si>
  <si>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</si>
  <si>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</si>
  <si>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</si>
  <si>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</si>
  <si>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</si>
  <si>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</si>
  <si>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</si>
  <si>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</si>
  <si>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</si>
  <si>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</si>
  <si>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</si>
  <si>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</si>
  <si>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</si>
  <si>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</si>
  <si>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</si>
  <si>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</si>
  <si>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</si>
  <si>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</si>
  <si>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</si>
  <si>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</si>
  <si>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</si>
  <si>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</si>
  <si>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</si>
  <si>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</si>
  <si>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</si>
  <si>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</si>
  <si>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</si>
  <si>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</si>
  <si>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</si>
  <si>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</si>
  <si>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</si>
  <si>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</si>
  <si>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</si>
  <si>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</si>
  <si>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</si>
  <si>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</si>
  <si>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</si>
  <si>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</si>
  <si>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</si>
  <si>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</si>
  <si>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</si>
  <si>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</si>
  <si>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</si>
  <si>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</si>
  <si>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</si>
  <si>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</si>
  <si>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</si>
  <si>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</si>
  <si>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</si>
  <si>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</si>
  <si>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</si>
  <si>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</si>
  <si>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</si>
  <si>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</si>
  <si>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</si>
  <si>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</si>
  <si>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</si>
  <si>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</si>
  <si>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</si>
  <si>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</si>
  <si>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</si>
  <si>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</si>
  <si>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</si>
  <si>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</si>
  <si>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</si>
  <si>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</si>
  <si>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</si>
  <si>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</si>
  <si>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</si>
  <si>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</si>
  <si>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</si>
  <si>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</si>
  <si>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</si>
  <si>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</si>
  <si>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</si>
  <si>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</si>
  <si>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</si>
  <si>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</si>
  <si>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</si>
  <si>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</si>
  <si>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</si>
  <si>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</si>
  <si>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</si>
  <si>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</si>
  <si>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</si>
  <si>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</si>
  <si>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</si>
  <si>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</si>
  <si>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</si>
  <si>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</si>
  <si>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</si>
  <si>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</si>
  <si>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</si>
  <si>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</si>
  <si>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</si>
  <si>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</si>
  <si>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</si>
  <si>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</si>
  <si>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</si>
  <si>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</si>
  <si>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</si>
  <si>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</si>
  <si>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</si>
  <si>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</si>
  <si>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</si>
  <si>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</si>
  <si>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</si>
  <si>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</si>
  <si>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</si>
  <si>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</si>
  <si>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</si>
  <si>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</si>
  <si>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</si>
  <si>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</si>
  <si>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</si>
  <si>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</si>
  <si>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</si>
  <si>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</si>
  <si>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</si>
  <si>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</si>
  <si>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</si>
  <si>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</si>
  <si>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</si>
  <si>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</si>
  <si>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</si>
  <si>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</si>
  <si>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</si>
  <si>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</si>
  <si>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</si>
  <si>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</si>
  <si>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</si>
  <si>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</si>
  <si>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</si>
  <si>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</si>
  <si>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</si>
  <si>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</si>
  <si>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</si>
  <si>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</si>
  <si>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</si>
  <si>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</si>
  <si>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</si>
  <si>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</si>
  <si>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</si>
  <si>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</si>
  <si>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</si>
  <si>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</si>
  <si>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</si>
  <si>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</si>
  <si>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</si>
  <si>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</si>
  <si>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</si>
  <si>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</si>
  <si>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</si>
  <si>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</si>
  <si>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</si>
  <si>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</si>
  <si>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</si>
  <si>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</si>
  <si>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</si>
  <si>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</si>
  <si>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</si>
  <si>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</si>
  <si>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</si>
  <si>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</si>
  <si>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</si>
  <si>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</si>
  <si>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</si>
  <si>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</si>
  <si>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</si>
  <si>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</si>
  <si>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</si>
  <si>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</si>
  <si>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</si>
  <si>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</si>
  <si>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</si>
  <si>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</si>
  <si>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</si>
  <si>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</si>
  <si>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</si>
  <si>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</si>
  <si>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</si>
  <si>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</si>
  <si>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</si>
  <si>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</si>
  <si>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</si>
  <si>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</si>
  <si>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</si>
  <si>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</si>
  <si>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</si>
  <si>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</si>
  <si>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</si>
  <si>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</si>
  <si>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</si>
  <si>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</si>
  <si>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</si>
  <si>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</si>
  <si>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</si>
  <si>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</si>
  <si>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</si>
  <si>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</si>
  <si>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</si>
  <si>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</si>
  <si>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</si>
  <si>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</si>
  <si>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</si>
  <si>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</si>
  <si>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</si>
  <si>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</si>
  <si>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</si>
  <si>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</si>
  <si>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</si>
  <si>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</si>
  <si>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</si>
  <si>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</si>
  <si>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</si>
  <si>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</si>
  <si>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</si>
  <si>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</si>
  <si>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</si>
  <si>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</si>
  <si>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</si>
  <si>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</si>
  <si>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</si>
  <si>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</si>
  <si>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</si>
  <si>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</si>
  <si>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</si>
  <si>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</si>
  <si>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</si>
  <si>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</si>
  <si>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</si>
  <si>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</si>
  <si>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</si>
  <si>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</si>
  <si>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</si>
  <si>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</si>
  <si>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</si>
  <si>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</si>
  <si>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</si>
  <si>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</si>
  <si>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</si>
  <si>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</si>
  <si>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</si>
  <si>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</si>
  <si>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</si>
  <si>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</si>
  <si>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</si>
  <si>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</si>
  <si>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</si>
  <si>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</si>
  <si>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</si>
  <si>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</si>
  <si>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</si>
  <si>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</si>
  <si>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</si>
  <si>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</si>
  <si>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</si>
  <si>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</si>
  <si>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</si>
  <si>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</si>
  <si>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</si>
  <si>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</si>
  <si>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</si>
  <si>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</si>
  <si>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</si>
  <si>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</si>
  <si>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</si>
  <si>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</si>
  <si>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</si>
  <si>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</si>
  <si>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</si>
  <si>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</si>
  <si>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</si>
  <si>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</si>
  <si>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</si>
  <si>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</si>
  <si>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</si>
  <si>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</si>
  <si>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</si>
  <si>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</si>
  <si>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</si>
  <si>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</si>
  <si>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</si>
  <si>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</si>
  <si>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</si>
  <si>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</si>
  <si>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</si>
  <si>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</si>
  <si>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</si>
  <si>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</si>
  <si>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</si>
  <si>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</si>
  <si>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</si>
  <si>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</si>
  <si>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</si>
  <si>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</si>
  <si>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</si>
  <si>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</si>
  <si>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</si>
  <si>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</si>
  <si>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</si>
  <si>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</si>
  <si>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</si>
  <si>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</si>
  <si>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</si>
  <si>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</si>
  <si>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</si>
  <si>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</si>
  <si>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</si>
  <si>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</si>
  <si>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</si>
  <si>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</si>
  <si>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</si>
  <si>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</si>
  <si>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</si>
  <si>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</si>
  <si>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</si>
  <si>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</si>
  <si>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</si>
  <si>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</si>
  <si>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</si>
  <si>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</si>
  <si>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</si>
  <si>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</si>
  <si>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</si>
  <si>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</si>
  <si>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</si>
  <si>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</si>
  <si>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</si>
  <si>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</si>
  <si>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</si>
  <si>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</si>
  <si>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</si>
  <si>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</si>
  <si>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</si>
  <si>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</si>
  <si>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</si>
  <si>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</si>
  <si>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</si>
  <si>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</si>
  <si>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</si>
  <si>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</si>
  <si>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</si>
  <si>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</si>
  <si>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</si>
  <si>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</si>
  <si>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</si>
  <si>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</si>
  <si>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</si>
  <si>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</si>
  <si>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</si>
  <si>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</si>
  <si>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</si>
  <si>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</si>
  <si>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</si>
  <si>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</si>
  <si>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</si>
  <si>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</si>
  <si>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</si>
  <si>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</si>
  <si>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</si>
  <si>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</si>
  <si>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</si>
  <si>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</si>
  <si>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</si>
  <si>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</si>
  <si>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</si>
  <si>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</si>
  <si>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</si>
  <si>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</si>
  <si>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</si>
  <si>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</si>
  <si>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</si>
  <si>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</si>
  <si>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</si>
  <si>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</si>
  <si>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</si>
  <si>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</si>
  <si>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</si>
  <si>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</si>
  <si>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</si>
  <si>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</si>
  <si>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</si>
  <si>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</si>
  <si>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</si>
  <si>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</si>
  <si>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</si>
  <si>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</si>
  <si>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</si>
  <si>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</si>
  <si>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</si>
  <si>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</si>
  <si>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</si>
  <si>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</si>
  <si>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</si>
  <si>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</si>
  <si>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</si>
  <si>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</si>
  <si>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</si>
  <si>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</si>
  <si>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</si>
  <si>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</si>
  <si>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</si>
  <si>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</si>
  <si>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</si>
  <si>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</si>
  <si>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</si>
  <si>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</si>
  <si>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</si>
  <si>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</si>
  <si>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</si>
  <si>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</si>
  <si>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</si>
  <si>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</si>
  <si>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</si>
  <si>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</si>
  <si>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</si>
  <si>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</si>
  <si>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</si>
  <si>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</si>
  <si>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</si>
  <si>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</si>
  <si>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</si>
  <si>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</si>
  <si>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</si>
  <si>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</si>
  <si>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</si>
  <si>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</si>
  <si>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</si>
  <si>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</si>
  <si>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</si>
  <si>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</si>
  <si>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</si>
  <si>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</si>
  <si>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</si>
  <si>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</si>
  <si>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</si>
  <si>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</si>
  <si>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</si>
  <si>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</si>
  <si>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</si>
  <si>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</si>
  <si>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</si>
  <si>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</si>
  <si>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</si>
  <si>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</si>
  <si>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</si>
  <si>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</si>
  <si>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</si>
  <si>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</si>
  <si>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</si>
  <si>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</si>
  <si>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</si>
  <si>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</si>
  <si>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</si>
  <si>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</si>
  <si>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</si>
  <si>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</si>
  <si>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</si>
  <si>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</si>
  <si>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</si>
  <si>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</si>
  <si>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</si>
  <si>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</si>
  <si>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</si>
  <si>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</si>
  <si>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</si>
  <si>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</si>
  <si>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</si>
  <si>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</si>
  <si>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</si>
  <si>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</si>
  <si>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</si>
  <si>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</si>
  <si>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</si>
  <si>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</si>
  <si>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</si>
  <si>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</si>
  <si>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</si>
  <si>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</si>
  <si>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</si>
  <si>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</si>
  <si>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</si>
  <si>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</si>
  <si>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</si>
  <si>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</si>
  <si>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</si>
  <si>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</si>
  <si>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</si>
  <si>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</si>
  <si>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</si>
  <si>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</si>
  <si>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</si>
  <si>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</si>
  <si>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</si>
  <si>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</si>
  <si>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</si>
  <si>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</si>
  <si>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</si>
  <si>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</si>
  <si>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</si>
  <si>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</si>
  <si>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</si>
  <si>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</si>
  <si>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</si>
  <si>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</si>
  <si>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</si>
  <si>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</si>
  <si>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</si>
  <si>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</si>
  <si>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</si>
  <si>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</si>
  <si>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</si>
  <si>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</si>
  <si>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</si>
  <si>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</si>
  <si>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</si>
  <si>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</si>
  <si>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</si>
  <si>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</si>
  <si>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</si>
  <si>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</si>
  <si>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</si>
  <si>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</si>
  <si>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</si>
  <si>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</si>
  <si>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</si>
  <si>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</si>
  <si>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</si>
  <si>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</si>
  <si>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</si>
  <si>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</si>
  <si>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</si>
  <si>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</si>
  <si>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</si>
  <si>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</si>
  <si>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</si>
  <si>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</si>
  <si>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</si>
  <si>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</si>
  <si>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</si>
  <si>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</si>
  <si>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</si>
  <si>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</si>
  <si>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</si>
  <si>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</si>
  <si>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</si>
  <si>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</si>
  <si>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</si>
  <si>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</si>
  <si>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</si>
  <si>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</si>
  <si>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</si>
  <si>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</si>
  <si>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</si>
  <si>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</si>
  <si>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</si>
  <si>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</si>
  <si>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</si>
  <si>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</si>
  <si>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</si>
  <si>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</si>
  <si>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</si>
  <si>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</si>
  <si>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</si>
  <si>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</si>
  <si>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</si>
  <si>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</si>
  <si>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</si>
  <si>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</si>
  <si>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</si>
  <si>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</si>
  <si>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</si>
  <si>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</si>
  <si>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</si>
  <si>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</si>
  <si>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</si>
  <si>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</si>
  <si>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</si>
  <si>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</si>
  <si>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</si>
  <si>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</si>
  <si>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</si>
  <si>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</si>
  <si>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</si>
  <si>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</si>
  <si>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</si>
  <si>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</si>
  <si>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</si>
  <si>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</si>
  <si>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</si>
  <si>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</si>
  <si>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</si>
  <si>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</si>
  <si>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</si>
  <si>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</si>
  <si>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</si>
  <si>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</si>
  <si>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</si>
  <si>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</si>
  <si>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</si>
  <si>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</si>
  <si>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</si>
  <si>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</si>
  <si>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</si>
  <si>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</si>
  <si>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</si>
  <si>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</si>
  <si>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</si>
  <si>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</si>
  <si>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</si>
  <si>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</si>
  <si>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</si>
  <si>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</si>
  <si>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</si>
  <si>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</si>
  <si>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</si>
  <si>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</si>
  <si>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</si>
  <si>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</si>
  <si>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</si>
  <si>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</si>
  <si>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</si>
  <si>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</si>
  <si>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</si>
  <si>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</si>
  <si>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</si>
  <si>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</si>
  <si>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</si>
  <si>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</si>
  <si>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</si>
  <si>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</si>
  <si>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</si>
  <si>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</si>
  <si>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</si>
  <si>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</si>
  <si>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</si>
  <si>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</si>
  <si>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</si>
  <si>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</si>
  <si>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</si>
  <si>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</si>
  <si>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</si>
  <si>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</si>
  <si>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</si>
  <si>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</si>
  <si>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</si>
  <si>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</si>
  <si>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</si>
  <si>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</si>
  <si>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</si>
  <si>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</si>
  <si>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</si>
  <si>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</si>
  <si>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</si>
  <si>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</si>
  <si>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</si>
  <si>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</si>
  <si>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</si>
  <si>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</si>
  <si>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</si>
  <si>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</si>
  <si>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</si>
  <si>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</si>
  <si>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</si>
  <si>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</si>
  <si>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</si>
  <si>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</si>
  <si>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</si>
  <si>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</si>
  <si>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</si>
  <si>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</si>
  <si>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</si>
  <si>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</si>
  <si>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</si>
  <si>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</si>
  <si>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</si>
  <si>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</si>
  <si>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</si>
  <si>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</si>
  <si>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</si>
  <si>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</si>
  <si>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</si>
  <si>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</si>
  <si>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</si>
  <si>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</si>
  <si>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</si>
  <si>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</si>
  <si>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</si>
  <si>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</si>
  <si>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</si>
  <si>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</si>
  <si>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</si>
  <si>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</si>
  <si>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</si>
  <si>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</si>
  <si>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</si>
  <si>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</si>
  <si>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</si>
  <si>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</si>
  <si>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</si>
  <si>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</si>
  <si>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</si>
  <si>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</si>
  <si>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</si>
  <si>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</si>
  <si>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</si>
  <si>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</si>
  <si>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</si>
  <si>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</si>
  <si>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</si>
  <si>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</si>
  <si>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</si>
  <si>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</si>
  <si>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</si>
  <si>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</si>
  <si>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</si>
  <si>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</si>
  <si>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</si>
  <si>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</si>
  <si>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</si>
  <si>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</si>
  <si>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</si>
  <si>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</si>
  <si>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</si>
  <si>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</si>
  <si>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</si>
  <si>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</si>
  <si>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</si>
  <si>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</si>
  <si>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</si>
  <si>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</si>
  <si>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</si>
  <si>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</si>
  <si>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</si>
  <si>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</si>
  <si>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</si>
  <si>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</si>
  <si>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</si>
  <si>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</si>
  <si>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</si>
  <si>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</si>
  <si>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</si>
  <si>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</si>
  <si>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</si>
  <si>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</si>
  <si>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</si>
  <si>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</si>
  <si>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</si>
  <si>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</si>
  <si>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</si>
  <si>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</si>
  <si>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</si>
  <si>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</si>
  <si>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</si>
  <si>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</si>
  <si>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</si>
  <si>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</si>
  <si>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</si>
  <si>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</si>
  <si>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</si>
  <si>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</si>
  <si>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</si>
  <si>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</si>
  <si>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</si>
  <si>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</si>
  <si>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</si>
  <si>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</si>
  <si>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</si>
  <si>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</si>
  <si>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</si>
  <si>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</si>
  <si>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</si>
  <si>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</si>
  <si>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</si>
  <si>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</si>
  <si>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</si>
  <si>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</si>
  <si>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</si>
  <si>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</si>
  <si>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</si>
  <si>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</si>
  <si>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</si>
  <si>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</si>
  <si>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</si>
  <si>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</si>
  <si>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</si>
  <si>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</si>
  <si>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</si>
  <si>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</si>
  <si>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</si>
  <si>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</si>
  <si>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</si>
  <si>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</si>
  <si>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</si>
  <si>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</si>
  <si>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</si>
  <si>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</si>
  <si>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</si>
  <si>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</si>
  <si>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</si>
  <si>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</si>
  <si>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</si>
  <si>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</si>
  <si>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</si>
  <si>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</si>
  <si>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</si>
  <si>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</si>
  <si>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</si>
  <si>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</si>
  <si>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</si>
  <si>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</si>
  <si>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</si>
  <si>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</si>
  <si>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</si>
  <si>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</si>
  <si>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</si>
  <si>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</si>
  <si>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</si>
  <si>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</si>
  <si>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</si>
  <si>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</si>
  <si>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</si>
  <si>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</si>
  <si>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</si>
  <si>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</si>
  <si>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</si>
  <si>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</si>
  <si>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</si>
  <si>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</si>
  <si>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</si>
  <si>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</si>
  <si>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</si>
  <si>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</si>
  <si>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</si>
  <si>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</si>
  <si>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</si>
  <si>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</si>
  <si>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</si>
  <si>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</si>
  <si>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</si>
  <si>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</si>
  <si>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</si>
  <si>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</si>
  <si>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</si>
  <si>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</si>
  <si>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</si>
  <si>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</si>
  <si>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</si>
  <si>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</si>
  <si>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</si>
  <si>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</si>
  <si>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</si>
  <si>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</si>
  <si>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</si>
  <si>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</si>
  <si>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</si>
  <si>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</si>
  <si>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</si>
  <si>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</si>
  <si>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</si>
  <si>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</si>
  <si>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</si>
  <si>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</si>
  <si>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</si>
  <si>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</si>
  <si>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</si>
  <si>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</si>
  <si>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</si>
  <si>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</si>
  <si>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</si>
  <si>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</si>
  <si>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</si>
  <si>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</si>
  <si>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</si>
  <si>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</si>
  <si>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</si>
  <si>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</si>
  <si>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</si>
  <si>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</si>
  <si>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</si>
  <si>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</si>
  <si>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</si>
  <si>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</si>
  <si>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</si>
  <si>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</si>
  <si>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</si>
  <si>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</si>
  <si>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</si>
  <si>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</si>
  <si>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</si>
  <si>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</si>
  <si>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</si>
  <si>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</si>
  <si>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</si>
  <si>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</si>
  <si>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</si>
  <si>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</si>
  <si>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</si>
  <si>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</si>
  <si>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</si>
  <si>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</si>
  <si>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</si>
  <si>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</si>
  <si>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</si>
  <si>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</si>
  <si>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</si>
  <si>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</si>
  <si>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</si>
  <si>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</si>
  <si>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</si>
  <si>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</si>
  <si>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</si>
  <si>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</si>
  <si>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</si>
  <si>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</si>
  <si>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</si>
  <si>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</si>
  <si>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</si>
  <si>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</si>
  <si>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</si>
  <si>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</si>
  <si>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</si>
  <si>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</si>
  <si>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</si>
  <si>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</si>
  <si>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</si>
  <si>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</si>
  <si>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</si>
  <si>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</si>
  <si>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</si>
  <si>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</si>
  <si>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</si>
  <si>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</si>
  <si>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</si>
  <si>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</si>
  <si>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</si>
  <si>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</si>
  <si>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</si>
  <si>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</si>
  <si>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</si>
  <si>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</si>
  <si>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</si>
  <si>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</si>
  <si>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</si>
  <si>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</si>
  <si>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</si>
  <si>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</si>
  <si>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</si>
  <si>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</si>
  <si>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</si>
  <si>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</si>
  <si>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</si>
  <si>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</si>
  <si>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</si>
  <si>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</si>
  <si>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</si>
  <si>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</si>
  <si>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</si>
  <si>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</si>
  <si>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</si>
  <si>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</si>
  <si>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</si>
  <si>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</si>
  <si>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</si>
  <si>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</si>
  <si>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</si>
  <si>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</si>
  <si>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</si>
  <si>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</si>
  <si>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</si>
  <si>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</si>
  <si>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</si>
  <si>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</si>
  <si>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</si>
  <si>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</si>
  <si>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</si>
  <si>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</si>
  <si>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</si>
  <si>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</si>
  <si>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</si>
  <si>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</si>
  <si>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</si>
  <si>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</si>
  <si>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</si>
  <si>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</si>
  <si>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</si>
  <si>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</si>
  <si>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</si>
  <si>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</si>
  <si>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</si>
  <si>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</si>
  <si>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</si>
  <si>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</si>
  <si>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</si>
  <si>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</si>
  <si>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</si>
  <si>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</si>
  <si>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</si>
  <si>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</si>
  <si>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</si>
  <si>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</si>
  <si>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</si>
  <si>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</si>
  <si>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</si>
  <si>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</si>
  <si>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</si>
  <si>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</si>
  <si>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</si>
  <si>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</si>
  <si>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</si>
  <si>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</si>
  <si>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</si>
  <si>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</si>
  <si>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</si>
  <si>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</si>
  <si>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</si>
  <si>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</si>
  <si>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</si>
  <si>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</si>
  <si>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</si>
  <si>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</si>
  <si>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</si>
  <si>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</si>
  <si>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</si>
  <si>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</si>
  <si>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</si>
  <si>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</si>
  <si>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</si>
  <si>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</si>
  <si>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</si>
  <si>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</si>
  <si>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</si>
  <si>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</si>
  <si>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</si>
  <si>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</si>
  <si>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</si>
  <si>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</si>
  <si>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</si>
  <si>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</si>
  <si>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</si>
  <si>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</si>
  <si>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</si>
  <si>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</si>
  <si>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</si>
  <si>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</si>
  <si>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</si>
  <si>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</si>
  <si>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</si>
  <si>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</si>
  <si>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</si>
  <si>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</si>
  <si>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</si>
  <si>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</si>
  <si>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</si>
  <si>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</si>
  <si>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</si>
  <si>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</si>
  <si>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</si>
  <si>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</si>
  <si>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</si>
  <si>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</si>
  <si>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</si>
  <si>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</si>
  <si>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</si>
  <si>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</si>
  <si>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</si>
  <si>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</si>
  <si>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</si>
  <si>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</si>
  <si>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</si>
  <si>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</si>
  <si>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</si>
  <si>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</si>
  <si>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</si>
  <si>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</si>
  <si>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</si>
  <si>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</si>
  <si>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</si>
  <si>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</si>
  <si>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</si>
  <si>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</si>
  <si>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</si>
  <si>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</si>
  <si>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</si>
  <si>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</si>
  <si>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</si>
  <si>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</si>
  <si>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</si>
  <si>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</si>
  <si>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</si>
  <si>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</si>
  <si>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</si>
  <si>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</si>
  <si>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</si>
  <si>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</si>
  <si>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</si>
  <si>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</si>
  <si>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</si>
  <si>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</si>
  <si>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</si>
  <si>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</si>
  <si>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</si>
  <si>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</si>
  <si>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</si>
  <si>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</si>
  <si>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</si>
  <si>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</si>
  <si>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</si>
  <si>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</si>
  <si>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</si>
  <si>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</si>
  <si>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</si>
  <si>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</si>
  <si>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</si>
  <si>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</si>
  <si>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</si>
  <si>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</si>
  <si>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</si>
  <si>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</si>
  <si>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</si>
  <si>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</si>
  <si>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</si>
  <si>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</si>
  <si>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</si>
  <si>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</si>
  <si>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</si>
  <si>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</si>
  <si>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</si>
  <si>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</si>
  <si>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</si>
  <si>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</si>
  <si>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</si>
  <si>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</si>
  <si>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</si>
  <si>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</si>
  <si>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</si>
  <si>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</si>
  <si>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</si>
  <si>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</si>
  <si>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</si>
  <si>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</si>
  <si>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</si>
  <si>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</si>
  <si>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</si>
  <si>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</si>
  <si>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</si>
  <si>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</si>
  <si>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</si>
  <si>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</si>
  <si>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</si>
  <si>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</si>
  <si>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</si>
  <si>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</si>
  <si>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</si>
  <si>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</si>
  <si>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</si>
  <si>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</si>
  <si>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</si>
  <si>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</si>
  <si>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</si>
  <si>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</si>
  <si>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</si>
  <si>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</si>
  <si>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</si>
  <si>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</si>
  <si>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</si>
  <si>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</si>
  <si>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</si>
  <si>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</si>
  <si>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</si>
  <si>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</si>
  <si>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</si>
  <si>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</si>
  <si>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</si>
  <si>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</si>
  <si>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</si>
  <si>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</si>
  <si>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</si>
  <si>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</si>
  <si>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</si>
  <si>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</si>
  <si>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</si>
  <si>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</si>
  <si>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</si>
  <si>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</si>
  <si>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</si>
  <si>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</si>
  <si>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</si>
  <si>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</si>
  <si>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</si>
  <si>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</si>
  <si>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</si>
  <si>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</si>
  <si>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</si>
  <si>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</si>
  <si>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</si>
  <si>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</si>
  <si>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</si>
  <si>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</si>
  <si>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</si>
  <si>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</si>
  <si>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</si>
  <si>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</si>
  <si>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</si>
  <si>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</si>
  <si>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</si>
  <si>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</si>
  <si>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</si>
  <si>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</si>
  <si>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</si>
  <si>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</si>
  <si>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</si>
  <si>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</si>
  <si>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</si>
  <si>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</si>
  <si>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</si>
  <si>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</si>
  <si>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</si>
  <si>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</si>
  <si>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</si>
  <si>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</si>
  <si>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</si>
  <si>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</si>
  <si>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</si>
  <si>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</si>
  <si>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</si>
  <si>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</si>
  <si>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</si>
  <si>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</si>
  <si>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</si>
  <si>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</si>
  <si>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</si>
  <si>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</si>
  <si>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</si>
  <si>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</si>
  <si>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</si>
  <si>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</si>
  <si>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</si>
  <si>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</si>
  <si>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</si>
  <si>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</si>
  <si>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</si>
  <si>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</si>
  <si>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</si>
  <si>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</si>
  <si>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</si>
  <si>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</si>
  <si>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</si>
  <si>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</si>
  <si>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</si>
  <si>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</si>
  <si>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</si>
  <si>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</si>
  <si>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</si>
  <si>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</si>
  <si>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</si>
  <si>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</si>
  <si>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</si>
  <si>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</si>
  <si>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</si>
  <si>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</si>
  <si>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</si>
  <si>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</si>
  <si>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</si>
  <si>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</si>
  <si>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</si>
  <si>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</si>
  <si>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</si>
  <si>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</si>
  <si>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</si>
  <si>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</si>
  <si>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</si>
  <si>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</si>
  <si>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</si>
  <si>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</si>
  <si>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</si>
  <si>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</si>
  <si>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</si>
  <si>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</si>
  <si>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</si>
  <si>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</si>
  <si>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</si>
  <si>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</si>
  <si>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</si>
  <si>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</si>
  <si>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</si>
  <si>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</si>
  <si>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</si>
  <si>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</si>
  <si>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</si>
  <si>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</si>
  <si>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</si>
  <si>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</si>
  <si>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</si>
  <si>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</si>
  <si>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</si>
  <si>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</si>
  <si>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</si>
  <si>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</si>
  <si>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</si>
  <si>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</si>
  <si>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</si>
  <si>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</si>
  <si>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</si>
  <si>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</si>
  <si>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</si>
  <si>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</si>
  <si>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</si>
  <si>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</si>
  <si>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</si>
  <si>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</si>
  <si>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</si>
  <si>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</si>
  <si>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</si>
  <si>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</si>
  <si>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</si>
  <si>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</si>
  <si>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</si>
  <si>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</si>
  <si>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</si>
  <si>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</si>
  <si>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</si>
  <si>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</si>
  <si>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</si>
  <si>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</si>
  <si>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</si>
  <si>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</si>
  <si>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</si>
  <si>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</si>
  <si>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</si>
  <si>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</si>
  <si>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</si>
  <si>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</si>
  <si>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</si>
  <si>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</si>
  <si>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</si>
  <si>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</si>
  <si>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</si>
  <si>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</si>
  <si>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</si>
  <si>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</si>
  <si>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</si>
  <si>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</si>
  <si>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</si>
  <si>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</si>
  <si>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</si>
  <si>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</si>
  <si>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</si>
  <si>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</si>
  <si>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</si>
  <si>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</si>
  <si>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</si>
  <si>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</si>
  <si>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</si>
  <si>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</si>
  <si>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</si>
  <si>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</si>
  <si>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</si>
  <si>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</si>
  <si>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</si>
  <si>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</si>
  <si>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</si>
  <si>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</si>
  <si>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</si>
  <si>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</si>
  <si>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</si>
  <si>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</si>
  <si>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</si>
  <si>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</si>
  <si>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</si>
  <si>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</si>
  <si>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</si>
  <si>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</si>
  <si>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</si>
  <si>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</si>
  <si>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</si>
  <si>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</si>
  <si>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</si>
  <si>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</si>
  <si>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</si>
  <si>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</si>
  <si>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</si>
  <si>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</si>
  <si>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</si>
  <si>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</si>
  <si>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</si>
  <si>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</si>
  <si>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</si>
  <si>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</si>
  <si>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</si>
  <si>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</si>
  <si>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</si>
  <si>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</si>
  <si>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</si>
  <si>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</si>
  <si>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</si>
  <si>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</si>
  <si>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</si>
  <si>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</si>
  <si>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</si>
  <si>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</si>
  <si>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</si>
  <si>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</si>
  <si>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</si>
  <si>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</si>
  <si>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</si>
  <si>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</si>
  <si>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</si>
  <si>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</si>
  <si>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</si>
  <si>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</si>
  <si>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</si>
  <si>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</si>
  <si>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</si>
  <si>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</si>
  <si>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</si>
  <si>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</si>
  <si>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</si>
  <si>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</si>
  <si>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</si>
  <si>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</si>
  <si>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</si>
  <si>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</si>
  <si>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</si>
  <si>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</si>
  <si>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</si>
  <si>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</si>
  <si>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</si>
  <si>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</si>
  <si>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</si>
  <si>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</si>
  <si>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</si>
  <si>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</si>
  <si>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</si>
  <si>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</si>
  <si>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</si>
  <si>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</si>
  <si>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</si>
  <si>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</si>
  <si>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</si>
  <si>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</si>
  <si>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</si>
  <si>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</si>
  <si>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</si>
  <si>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</si>
  <si>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</si>
  <si>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</si>
  <si>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</si>
  <si>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</si>
  <si>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</si>
  <si>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</si>
  <si>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</si>
  <si>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</si>
  <si>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</si>
  <si>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</si>
  <si>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</si>
  <si>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</si>
  <si>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</si>
  <si>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</si>
  <si>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</si>
  <si>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</si>
  <si>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</si>
  <si>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</si>
  <si>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</si>
  <si>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</si>
  <si>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</si>
  <si>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</si>
  <si>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</si>
  <si>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</si>
  <si>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</si>
  <si>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</si>
  <si>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</si>
  <si>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</si>
  <si>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</si>
  <si>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</si>
  <si>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</si>
  <si>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</si>
  <si>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</si>
  <si>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</si>
  <si>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</si>
  <si>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</si>
  <si>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</si>
  <si>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</si>
  <si>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</si>
  <si>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</si>
  <si>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</si>
  <si>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</si>
  <si>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</si>
  <si>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</si>
  <si>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</si>
  <si>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</si>
  <si>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</si>
  <si>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</si>
  <si>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</si>
  <si>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</si>
  <si>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</si>
  <si>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</si>
  <si>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</si>
  <si>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</si>
  <si>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</si>
  <si>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</si>
  <si>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</si>
  <si>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</si>
  <si>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</si>
  <si>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</si>
  <si>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</si>
  <si>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</si>
  <si>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</si>
  <si>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</si>
  <si>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</si>
  <si>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</si>
  <si>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</si>
  <si>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</si>
  <si>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</si>
  <si>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</si>
  <si>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</si>
  <si>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</si>
  <si>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</si>
  <si>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</si>
  <si>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</si>
  <si>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</si>
  <si>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</si>
  <si>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</si>
  <si>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</si>
  <si>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</si>
  <si>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</si>
  <si>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</si>
  <si>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</si>
  <si>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</si>
  <si>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</si>
  <si>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</si>
  <si>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</si>
  <si>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</si>
  <si>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</si>
  <si>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</si>
  <si>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</si>
  <si>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</si>
  <si>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</si>
  <si>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</si>
  <si>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</si>
  <si>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</si>
  <si>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</si>
  <si>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</si>
  <si>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</si>
  <si>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</si>
  <si>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</si>
  <si>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</si>
  <si>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</si>
  <si>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</si>
  <si>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</si>
  <si>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</si>
  <si>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</si>
  <si>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</si>
  <si>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</si>
  <si>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</si>
  <si>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</si>
  <si>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</si>
  <si>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</si>
  <si>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</si>
  <si>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</si>
  <si>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</si>
  <si>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</si>
  <si>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</si>
  <si>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</si>
  <si>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</si>
  <si>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</si>
  <si>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</si>
  <si>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</si>
  <si>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</si>
  <si>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</si>
  <si>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</si>
  <si>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</si>
  <si>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</si>
  <si>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</si>
  <si>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</si>
  <si>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</si>
  <si>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</si>
  <si>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</si>
  <si>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</si>
  <si>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</si>
  <si>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</si>
  <si>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</si>
  <si>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</si>
  <si>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</si>
  <si>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</si>
  <si>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</si>
  <si>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</si>
  <si>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</si>
  <si>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</si>
  <si>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</si>
  <si>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</si>
  <si>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</si>
  <si>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</si>
  <si>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</si>
  <si>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</si>
  <si>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</si>
  <si>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</si>
  <si>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</si>
  <si>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</si>
  <si>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</si>
  <si>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</si>
  <si>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</si>
  <si>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</si>
  <si>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</si>
  <si>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</si>
  <si>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</si>
  <si>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</si>
  <si>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</si>
  <si>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</si>
  <si>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</si>
  <si>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</si>
  <si>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</si>
  <si>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</si>
  <si>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</si>
  <si>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</si>
  <si>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</si>
  <si>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</si>
  <si>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</si>
  <si>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</si>
  <si>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</si>
  <si>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</si>
  <si>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</si>
  <si>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</si>
  <si>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</si>
  <si>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</si>
  <si>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</si>
  <si>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</si>
  <si>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</si>
  <si>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</si>
  <si>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</si>
  <si>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</si>
  <si>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</si>
  <si>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</si>
  <si>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</si>
  <si>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</si>
  <si>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</si>
  <si>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</si>
  <si>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</si>
  <si>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</si>
  <si>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</si>
  <si>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</si>
  <si>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</si>
  <si>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</si>
  <si>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</si>
  <si>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</si>
  <si>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</si>
  <si>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</si>
  <si>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</si>
  <si>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</si>
  <si>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</si>
  <si>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</si>
  <si>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</si>
  <si>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</si>
  <si>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</si>
  <si>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</si>
  <si>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</si>
  <si>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</si>
  <si>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</si>
  <si>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</si>
  <si>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</si>
  <si>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</si>
  <si>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</si>
  <si>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</si>
  <si>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</si>
  <si>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</si>
  <si>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</si>
  <si>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</si>
  <si>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</si>
  <si>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</si>
  <si>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</si>
  <si>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</si>
  <si>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</si>
  <si>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</si>
  <si>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</si>
  <si>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</si>
  <si>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</si>
  <si>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</si>
  <si>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</si>
  <si>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</si>
  <si>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</si>
  <si>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</si>
  <si>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</si>
  <si>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</si>
  <si>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</si>
  <si>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</si>
  <si>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</si>
  <si>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</si>
  <si>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</si>
  <si>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</si>
  <si>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</si>
  <si>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</si>
  <si>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</si>
  <si>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</si>
  <si>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</si>
  <si>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</si>
  <si>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</si>
  <si>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</si>
  <si>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</si>
  <si>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</si>
  <si>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</si>
  <si>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</si>
  <si>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</si>
  <si>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</si>
  <si>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</si>
  <si>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</si>
  <si>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</si>
  <si>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</si>
  <si>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</si>
  <si>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</si>
  <si>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</si>
  <si>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</si>
  <si>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</si>
  <si>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</si>
  <si>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</si>
  <si>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</si>
  <si>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</si>
  <si>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</si>
  <si>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</si>
  <si>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</si>
  <si>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</si>
  <si>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</si>
  <si>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</si>
  <si>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</si>
  <si>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</si>
  <si>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</si>
  <si>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</si>
  <si>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</si>
  <si>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</si>
  <si>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</si>
  <si>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</si>
  <si>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</si>
  <si>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</si>
  <si>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</si>
  <si>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</si>
  <si>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</si>
  <si>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</si>
  <si>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</si>
  <si>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</si>
  <si>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</si>
  <si>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</si>
  <si>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</si>
  <si>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</si>
  <si>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</si>
  <si>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</si>
  <si>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</si>
  <si>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</si>
  <si>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</si>
  <si>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</si>
  <si>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</si>
  <si>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</si>
  <si>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</si>
  <si>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</si>
  <si>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</si>
  <si>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</si>
  <si>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</si>
  <si>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</si>
  <si>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</si>
  <si>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</si>
  <si>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</si>
  <si>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</si>
  <si>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</si>
  <si>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</si>
  <si>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</si>
  <si>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</si>
  <si>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</si>
  <si>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</si>
  <si>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</si>
  <si>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</si>
  <si>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</si>
  <si>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</si>
  <si>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</si>
  <si>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</si>
  <si>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</si>
  <si>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</si>
  <si>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</si>
  <si>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</si>
  <si>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</si>
  <si>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</si>
  <si>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</si>
  <si>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</si>
  <si>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</si>
  <si>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</si>
  <si>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</si>
  <si>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</si>
  <si>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</si>
  <si>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</si>
  <si>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</si>
  <si>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</si>
  <si>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</si>
  <si>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</si>
  <si>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</si>
  <si>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</si>
  <si>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</si>
  <si>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</si>
  <si>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</si>
  <si>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</si>
  <si>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</si>
  <si>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</si>
  <si>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</si>
  <si>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</si>
  <si>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</si>
  <si>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</si>
  <si>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</si>
  <si>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</si>
  <si>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</si>
  <si>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</si>
  <si>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</si>
  <si>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</si>
  <si>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</si>
  <si>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</si>
  <si>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</si>
  <si>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</si>
  <si>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</si>
  <si>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</si>
  <si>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</si>
  <si>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</si>
  <si>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</si>
  <si>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</si>
  <si>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</si>
  <si>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</si>
  <si>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</si>
  <si>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</si>
  <si>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</si>
  <si>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</si>
  <si>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</si>
  <si>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</si>
  <si>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</si>
  <si>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</si>
  <si>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</si>
  <si>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</si>
  <si>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</si>
  <si>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</si>
  <si>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</si>
  <si>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</si>
  <si>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</si>
  <si>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</si>
  <si>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</si>
  <si>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</si>
  <si>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</si>
  <si>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</si>
  <si>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</si>
  <si>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</si>
  <si>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</si>
  <si>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</si>
  <si>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</si>
  <si>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</si>
  <si>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</si>
  <si>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</si>
  <si>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</si>
  <si>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</si>
  <si>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</si>
  <si>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</si>
  <si>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</si>
  <si>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</si>
  <si>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</si>
  <si>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</si>
  <si>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</si>
  <si>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</si>
  <si>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</si>
  <si>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</si>
  <si>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</si>
  <si>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</si>
  <si>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</si>
  <si>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</si>
  <si>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</si>
  <si>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</si>
  <si>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</si>
  <si>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</si>
  <si>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</si>
  <si>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</si>
  <si>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</si>
  <si>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</si>
  <si>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</si>
  <si>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</si>
  <si>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</si>
  <si>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</si>
  <si>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</si>
  <si>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</si>
  <si>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</si>
  <si>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</si>
  <si>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</si>
  <si>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</si>
  <si>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</si>
  <si>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</si>
  <si>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</si>
  <si>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</si>
  <si>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</si>
  <si>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</si>
  <si>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</si>
  <si>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</si>
  <si>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</si>
  <si>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</si>
  <si>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</si>
  <si>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</si>
  <si>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</si>
  <si>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</si>
  <si>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</si>
  <si>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</si>
  <si>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</si>
  <si>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</si>
  <si>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</si>
  <si>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</si>
  <si>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</si>
  <si>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</si>
  <si>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</si>
  <si>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</si>
  <si>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</si>
  <si>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</si>
  <si>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</si>
  <si>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</si>
  <si>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</si>
  <si>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</si>
  <si>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</si>
  <si>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</si>
  <si>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</si>
  <si>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</si>
  <si>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</si>
  <si>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</si>
  <si>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</si>
  <si>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</si>
  <si>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</si>
  <si>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</si>
  <si>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</si>
  <si>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</si>
  <si>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</si>
  <si>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</si>
  <si>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</si>
  <si>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PCM-20251028-00002151</t>
  </si>
  <si>
    <t>ETA 150  Min</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</si>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</sst>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295.92914745370217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0.24983032407180872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0.24853402777807787</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3.4737731482891832E-2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4"/>
      <c r="E6" s="135"/>
      <c r="F6" s="136"/>
      <c r="G6" s="137">
        <f ca="1">IFERROR(NOW()-F6,"")</f>
        <v>45958.877573379628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45958.877573379628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45958.877573379628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45958.877573379628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45958.877573379628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45958.877573379628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45958.877573379628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45958.877573379628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45958.877573379628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45958.877573379628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45958.877573379628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45958.877573379628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45958.877573379628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45958.877573379628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45958.877573379628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45958.877573379628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45958.877573379628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45958.877573379628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45958.877573379628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45958.877573379628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45958.877573379628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45958.877573379628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45958.877573379628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45958.877573379628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45958.877573379628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45958.877573379628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45958.877573379628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45958.877573379628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45958.877573379628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45958.877573379628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45958.877573379628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45958.877573379628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45958.877573379628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45958.877573379628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45958.877573379628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45958.877573379628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45958.877573379628</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45958.877573379628</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DC3BB0D6-4942-4431-BC92-E59095E4ED60}"/>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133.87773541666684</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0.13549004629749106</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0.10131180555617902</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45958.877573379628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45958.877573379628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45958.877573379628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45958.877573379628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45958.877573379628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45958.877573379628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45958.877573379628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45958.877573379628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45958.877573379628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45958.877573379628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45958.877573379628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45958.877573379628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45958.877573379628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45958.877573379628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45958.877573379628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45958.877573379628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45958.877573379628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45958.877573379628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45958.877573379628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45958.877573379628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45958.877573379628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45958.877573379628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45958.877573379628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45958.877573379628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45958.877573379628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45958.877573379628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45958.877573379628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45958.877573379628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45958.877573379628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45958.877573379628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45958.877573379628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45958.877573379628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45958.877573379628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45958.877573379628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45958.877573379628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45958.877573379628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45958.877573379628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45958.877573379628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45958.877573379628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45958.877573379628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45958.877573379628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45958.877573379628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45958.877573379628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45958.877573379628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45958.877573379628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45958.877573379628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45958.877573379628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45958.877573379628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45958.877573379628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45958.877573379628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45958.877573379628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45958.877573379628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45958.877573379628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45958.877573379628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45958.877573379628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45958.877573379628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45958.877573379628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45958.877573379628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45958.877573379628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45958.877573379628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45958.877573379628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45958.877573379628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45958.877573379628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45958.877573379628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45958.877573379628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45958.877573379628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45958.877573379628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45958.877573379628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45958.877573379628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45958.877573379628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45958.877573379628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45958.877573379628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45958.877573379628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45958.877573379628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45958.877573379628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45958.877573379628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45958.877573379628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45958.877573379628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45958.877573379628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45958.877573379628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45958.877573379628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45958.877573379628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45958.877573379628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45958.877573379628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45958.877573379628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45958.877573379628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45958.877573379628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45958.877573379628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45958.877573379628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45958.877573379628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45958.877573379628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45958.877573379628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45958.877573379628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45958.877573379628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45958.877573379628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45958.877573379628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45958.877573379628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45958.877573379628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45958.877573379628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45958.877573379628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45958.877573379628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45958.877573379628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45958.877573379628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45958.877573379628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45958.877573379628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45958.877573379628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45958.877573379628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45958.877573379628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45958.877573379628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45958.877573379628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45958.877573379628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45958.877573379628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45958.877573379628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45958.877573379628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45958.877573379628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45958.877573379628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45958.877573379628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45958.877573379628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45958.877573379628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45958.877573379628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45958.877573379628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45958.877573379628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45958.877573379628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45958.877573379628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45958.877573379628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45958.877573379628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45958.877573379628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45958.877573379628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45958.877573379628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45958.877573379628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45958.877573379628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45958.877573379628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45958.877573379628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45958.877573379628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45958.877573379628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45958.877573379628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45958.877573379628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45958.877573379628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45958.877573379628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45958.877573379628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45958.877573379628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45958.877573379628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45958.877573379628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45958.877573379628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45958.877573379628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45958.877573379628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45958.877573379628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45958.877573379628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45958.877573379628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45958.877573379628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45958.877573379628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45958.877573379628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45958.877573379628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45958.877573379628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45958.877573379628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45958.877573379628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45958.877573379628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45958.877573379628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45958.877573379628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45958.877573379628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45958.877573379628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45958.877573379628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45958.877573379628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45958.877573379628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45958.877573379628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45958.877573379628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45958.877573379628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45958.877573379628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45958.877573379628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45958.877573379628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45958.877573379628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45958.877573379628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45958.877573379628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45958.877573379628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45958.877573379628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45958.877573379628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45958.877573379628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45958.877573379628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45958.877573379628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45958.877573379628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45958.877573379628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45958.877573379628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45958.877573379628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45958.877573379628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45958.877573379628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45958.877573379628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45958.877573379628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45958.877573379628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45958.877573379628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45958.877573379628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45958.877573379628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45958.877573379628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18" t="s">
        <v>19246</v>
      </c>
      <c r="E2" s="18" t="s">
        <v>38998</v>
      </c>
      <c r="F2" s="20">
        <v>45958.855775462966</v>
      </c>
      <c r="G2" s="21">
        <f t="shared" ref="G2:G5" ca="1" si="0">IFERROR(NOW()-F2,"-")</f>
        <v>2.1797916662762873E-2</v>
      </c>
      <c r="H2" s="22">
        <v>45958.850601851853</v>
      </c>
      <c r="I2" s="19" t="str">
        <f>IFERROR(VLOOKUP(D2,DB!A:F,6,0),"")</f>
        <v>Generator-SG</v>
      </c>
      <c r="J2" s="18" t="str">
        <f>IFERROR(VLOOKUP(D2,DB!A:G,7,0),"")</f>
        <v>Vandalized</v>
      </c>
      <c r="K2" s="46" t="s">
        <v>39093</v>
      </c>
      <c r="L2" s="23" t="str">
        <f>IFERROR(VLOOKUP(D2,DB!A:I,9,0),"")</f>
        <v>Latis</v>
      </c>
    </row>
    <row r="3" spans="1:13" ht="15" customHeight="1">
      <c r="A3" s="19"/>
      <c r="B3" s="63" t="str">
        <f>IFERROR(VLOOKUP(D3,DB!A:K,11,0),"")</f>
        <v/>
      </c>
      <c r="C3" s="18"/>
      <c r="D3" s="18"/>
      <c r="E3" s="18"/>
      <c r="F3" s="20"/>
      <c r="G3" s="21">
        <f t="shared" ca="1" si="0"/>
        <v>45958.877573379628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45958.877573379628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45958.877573379628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45958.877573379628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45958.877573379628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45958.877573379628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45958.877573379628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45958.877573379628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45958.877573379628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45958.877573379628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45958.877573379628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45958.877573379628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45958.877573379628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45958.877573379628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45958.877573379628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45958.877573379628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45958.877573379628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45958.877573379628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45958.877573379628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45958.877573379628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45958.877573379628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45958.877573379628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45958.877573379628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45958.877573379628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45958.877573379628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45958.877573379628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45958.877573379628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45958.877573379628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45958.877573379628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45958.877573379628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45958.877573379628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45958.877573379628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45958.877573379628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45958.877573379628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45958.877573379628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45958.877573379628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45958.877573379628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45958.877573379628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45958.877573379628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45958.877573379628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45958.877573379628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45958.877573379628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45958.877573379628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45958.877573379628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45958.877573379628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45958.877573379628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45958.877573379628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45958.877573379628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45958.877573379628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45958.877573379628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45958.877573379628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45958.877573379628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45958.877573379628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45958.877573379628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45958.877573379628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45958.877573379628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45958.877573379628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45958.877573379628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45958.877573379628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45958.877573379628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45958.877573379628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45958.877573379628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45958.877573379628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45958.877573379628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45958.877573379628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45958.877573379628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45958.877573379628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45958.877573379628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45958.877573379628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45958.877573379628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45958.877573379628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45958.877573379628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45958.877573379628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45958.877573379628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45958.877573379628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45958.877573379628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45958.877573379628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45958.877573379628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45958.877573379628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45958.877573379628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45958.877573379628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45958.877573379628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45958.877573379628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45958.877573379628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45958.877573379628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45958.877573379628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45958.877573379628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45958.877573379628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45958.877573379628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45958.877573379628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45958.877573379628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45958.877573379628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45958.877573379628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45958.877573379628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45958.877573379628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45958.877573379628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45958.877573379628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45958.877573379628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45958.877573379628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45958.877573379628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45958.877573379628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45958.877573379628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45958.877573379628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45958.877573379628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45958.877573379628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45958.877573379628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45958.877573379628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45958.877573379628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45958.877573379628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45958.877573379628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45958.877573379628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45958.877573379628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45958.877573379628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45958.877573379628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45958.877573379628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45958.877573379628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45958.877573379628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45958.877573379628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45958.877573379628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45958.877573379628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45958.877573379628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45958.877573379628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45958.877573379628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45958.877573379628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45958.877573379628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45958.877573379628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45958.877573379628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45958.877573379628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45958.877573379628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45958.877573379628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45958.877573379628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45958.877573379628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45958.877573379628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45958.877573379628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45958.877573379628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45958.877573379628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45958.877573379628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45958.877573379628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45958.877573379628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45958.877573379628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45958.877573379628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45958.877573379628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45958.877573379628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45958.877573379628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45958.877573379628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45958.877573379628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45958.877573379628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45958.877573379628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45958.877573379628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45958.877573379628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45958.877573379628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45958.877573379628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45958.877573379628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45958.877573379628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45958.877573379628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45958.877573379628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45958.877573379628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45958.877573379628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45958.877573379628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45958.877573379628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45958.877573379628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45958.877573379628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45958.877573379628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45958.877573379628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45958.877573379628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45958.877573379628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45958.877573379628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45958.877573379628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45958.877573379628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45958.877573379628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45958.877573379628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45958.877573379628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45958.877573379628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45958.877573379628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45958.877573379628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45958.877573379628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45958.877573379628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45958.877573379628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45958.877573379628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45958.877573379628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45958.877573379628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45958.877573379628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45958.877573379628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45958.877573379628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45958.877573379628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45958.877573379628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45958.877573379628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45958.877573379628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45958.877573379628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45958.877573379628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45958.877573379628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45958.877573379628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45958.877573379628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45958.877573379628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45958.877573379628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45958.877573379628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45958.877573379628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45958.877573379628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45958.877573379628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45958.877573379628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45958.877573379628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45958.877573379628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45958.877573379628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45958.877573379628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45958.877573379628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45958.877573379628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45958.877573379628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45958.877573379628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45958.877573379628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45958.877573379628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45958.877573379628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45958.877573379628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45958.877573379628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45958.877573379628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45958.877573379628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45958.877573379628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45958.877573379628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45958.877573379628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45958.877573379628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45958.877573379628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45958.877573379628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45958.877573379628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45958.877573379628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45958.877573379628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45958.877573379628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45958.877573379628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45958.877573379628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45958.877573379628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45958.877573379628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45958.877573379628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45958.877573379628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45958.877573379628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45958.877573379628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45958.877573379628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45958.877573379628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45958.877573379628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45958.877573379628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45958.877573379628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45958.877573379628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45958.877573379628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45958.877573379628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45958.877573379628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45958.877573379628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45958.877573379628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45958.877573379628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45958.877573379628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45958.877573379628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45958.877573379628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45958.877573379628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45958.877573379628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45958.877573379628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45958.877573379628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45958.877573379628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45958.877573379628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45958.877573379628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45958.877573379628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45958.877573379628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45958.877573379628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45958.877573379628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45958.877573379628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45958.877573379628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45958.877573379628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45958.877573379628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45958.877573379628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45958.877573379628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45958.877573379628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45958.877573379628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45958.877573379628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45958.877573379628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45958.877573379628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45958.877573379628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45958.877573379628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45958.877573379628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45958.877573379628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45958.877573379628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45958.877573379628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45958.877573379628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45958.877573379628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45958.877573379628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45958.877573379628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45958.877573379628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45958.877573379628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45958.877573379628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45958.877573379628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45958.877573379628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45958.877573379628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45958.877573379628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45958.877573379628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45958.877573379628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45958.877573379628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45958.877573379628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45958.877573379628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45958.877573379628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45958.877573379628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45958.877573379628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45958.877573379628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45958.877573379628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45958.877573379628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45958.877573379628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45958.877573379628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45958.877573379628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45958.877573379628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45958.877573379628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45958.877573379628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45958.877573379628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45958.877573379628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45958.877573379628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45958.877573379628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45958.877573379628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45958.877573379628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45958.877573379628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45958.877573379628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45958.877573379628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45958.877573379628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45958.877573379628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45958.877573379628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45958.877573379628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45958.877573379628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45958.877573379628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45958.877573379628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45958.877573379628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45958.877573379628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45958.877573379628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45958.877573379628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45958.877573379628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45958.877573379628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45958.877573379628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45958.877573379628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45958.877573379628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45958.877573379628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45958.877573379628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45958.877573379628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45958.877573379628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45958.877573379628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45958.877573379628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45958.877573379628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45958.877573379628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45958.877573379628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45958.877573379628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45958.877573379628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45958.877573379628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45958.877573379628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45958.877573379628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45958.877573379628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45958.877573379628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45958.877573379628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45958.877573379628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45958.877573379628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45958.877573379628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45958.877573379628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45958.877573379628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45958.877573379628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45958.877573379628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45958.877573379628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45958.877573379628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45958.877573379628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45958.877573379628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45958.877573379628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45958.877573379628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45958.877573379628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45958.877573379628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45958.877573379628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45958.877573379628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45958.877573379628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45958.877573379628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45958.877573379628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45958.877573379628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45958.877573379628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45958.877573379628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45958.877573379628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45958.877573379628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45958.877573379628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45958.877573379628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45958.877573379628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45958.877573379628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45958.877573379628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45958.877573379628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45958.877573379628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45958.877573379628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45958.877573379628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45958.877573379628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45958.877573379628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45958.877573379628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45958.877573379628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45958.877573379628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45958.877573379628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45958.877573379628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45958.877573379628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45958.877573379628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45958.877573379628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45958.877573379628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45958.877573379628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45958.877573379628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45958.877573379628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45958.877573379628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45958.877573379628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45958.877573379628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45958.877573379628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45958.877573379628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45958.877573379628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45958.877573379628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45958.877573379628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45958.877573379628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45958.877573379628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45958.877573379628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45958.877573379628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45958.877573379628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45958.877573379628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45958.877573379628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45958.877573379628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45958.877573379628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45958.877573379628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45958.877573379628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45958.877573379628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45958.877573379628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45958.877573379628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45958.877573379628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45958.877573379628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45958.877573379628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45958.877573379628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45958.877573379628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45958.877573379628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45958.877573379628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45958.877573379628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45958.877573379628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45958.877573379628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45958.877573379628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45958.877573379628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45958.877573379628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45958.877573379628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45958.877573379628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45958.877573379628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45958.877573379628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45958.877573379628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45958.877573379628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45958.877573379628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45958.877573379628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45958.877573379628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45958.877573379628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45958.877573379628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45958.877573379628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45958.877573379628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45958.877573379628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45958.877573379628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45958.877573379628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45958.877573379628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45958.877573379628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45958.877573379628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45958.877573379628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45958.877573379628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45958.877573379628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45958.877573379628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45958.877573379628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45958.877573379628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45958.877573379628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45958.877573379628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45958.877573379628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45958.877573379628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45958.877573379628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45958.877573379628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45958.877573379628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45958.877573379628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45958.877573379628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45958.877573379628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45958.877573379628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45958.877573379628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45958.877573379628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45958.877573379628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45958.877573379628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45958.877573379628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45958.877573379628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45958.877573379628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45958.877573379628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45958.877573379628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45958.877573379628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45958.877573379628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45958.877573379628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45958.877573379628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45958.877573379628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45958.877573379628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45958.877573379628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45958.877573379628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45958.877573379628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45958.877573379628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45958.877573379628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45958.877573379628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45958.877573379628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45958.877573379628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45958.877573379628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45958.877573379628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45958.877573379628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45958.877573379628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45958.877573379628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45958.877573379628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45958.877573379628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45958.877573379628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45958.877573379628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45958.877573379628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45958.877573379628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45958.877573379628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45958.877573379628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45958.877573379628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45958.877573379628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45958.877573379628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45958.877573379628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45958.877573379628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45958.877573379628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45958.877573379628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45958.877573379628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45958.877573379628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45958.877573379628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45958.877573379628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45958.877573379628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45958.877573379628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45958.877573379628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45958.877573379628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45958.877573379628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45958.877573379628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45958.877573379628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45958.877573379628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45958.877573379628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45958.877573379628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45958.877573379628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45958.877573379628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45958.877573379628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45958.877573379628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45958.877573379628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45958.877573379628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45958.877573379628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45958.877573379628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45958.877573379628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45958.877573379628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45958.877573379628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45958.877573379628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45958.877573379628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45958.877573379628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45958.877573379628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45958.877573379628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45958.877573379628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45958.877573379628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45958.877573379628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45958.877573379628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45958.877573379628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45958.877573379628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45958.877573379628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45958.877573379628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45958.877573379628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45958.877573379628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45958.877573379628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45958.877573379628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45958.877573379628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45958.877573379628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45958.877573379628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45958.877573379628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45958.877573379628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45958.877573379628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45958.877573379628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45958.877573379628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45958.877573379628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45958.877573379628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45958.877573379628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45958.877573379628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45958.877573379628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45958.877573379628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45958.877573379628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45958.877573379628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45958.877573379628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45958.877573379628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45958.877573379628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45958.877573379628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45958.877573379628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45958.877573379628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45958.877573379628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45958.877573379628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45958.877573379628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45958.877573379628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45958.877573379628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45958.877573379628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45958.877573379628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45958.877573379628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45958.877573379628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45958.877573379628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45958.877573379628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45958.877573379628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45958.877573379628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45958.877573379628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45958.877573379628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45958.877573379628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45958.877573379628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45958.877573379628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45958.877573379628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45958.877573379628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45958.877573379628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45958.877573379628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45958.877573379628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45958.877573379628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45958.877573379628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45958.877573379628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45958.877573379628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45958.877573379628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45958.877573379628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45958.877573379628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45958.877573379628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45958.877573379628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45958.877573379628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45958.877573379628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45958.877573379628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45958.877573379628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45958.877573379628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45958.877573379628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45958.877573379628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45958.877573379628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45958.877573379628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45958.877573379628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45958.877573379628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45958.877573379628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45958.877573379628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45958.877573379628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45958.877573379628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45958.877573379628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45958.877573379628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45958.877573379628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45958.877573379628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45958.877573379628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45958.877573379628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45958.877573379628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45958.877573379628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45958.877573379628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45958.877573379628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45958.877573379628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45958.877573379628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45958.877573379628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45958.877573379628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45958.877573379628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45958.877573379628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45958.877573379628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45958.877573379628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45958.877573379628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45958.877573379628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45958.877573379628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45958.877573379628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45958.877573379628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45958.877573379628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45958.877573379628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45958.877573379628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45958.877573379628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45958.877573379628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45958.877573379628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45958.877573379628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45958.877573379628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45958.877573379628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45958.877573379628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45958.877573379628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45958.877573379628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45958.877573379628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45958.877573379628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45958.877573379628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45958.877573379628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45958.877573379628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45958.877573379628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45958.877573379628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45958.877573379628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45958.877573379628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45958.877573379628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45958.877573379628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45958.877573379628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45958.877573379628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45958.877573379628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45958.877573379628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45958.877573379628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45958.877573379628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45958.877573379628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45958.877573379628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45958.877573379628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45958.877573379628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45958.877573379628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45958.877573379628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45958.877573379628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45958.877573379628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45958.877573379628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45958.877573379628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45958.877573379628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45958.877573379628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45958.877573379628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45958.877573379628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45958.877573379628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45958.877573379628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45958.877573379628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45958.877573379628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45958.877573379628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45958.877573379628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45958.877573379628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45958.877573379628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45958.877573379628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45958.877573379628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45958.877573379628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45958.877573379628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45958.877573379628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45958.877573379628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45958.877573379628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45958.877573379628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45958.877573379628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45958.877573379628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45958.877573379628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45958.877573379628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45958.877573379628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45958.877573379628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45958.877573379628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45958.877573379628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45958.877573379628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45958.877573379628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45958.877573379628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45958.877573379628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45958.877573379628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45958.877573379628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45958.877573379628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45958.877573379628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45958.877573379628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45958.877573379628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45958.877573379628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45958.877573379628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45958.877573379628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45958.877573379628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45958.877573379628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45958.877573379628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45958.877573379628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45958.877573379628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45958.877573379628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45958.877573379628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45958.877573379628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45958.877573379628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45958.877573379628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45958.877573379628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45958.877573379628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45958.877573379628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45958.877573379628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45958.877573379628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45958.877573379628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45958.877573379628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45958.877573379628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45958.877573379628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45958.877573379628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45958.877573379628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45958.877573379628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45958.877573379628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45958.877573379628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45958.877573379628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45958.877573379628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45958.877573379628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45958.877573379628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45958.877573379628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45958.877573379628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45958.877573379628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45958.877573379628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45958.877573379628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45958.877573379628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45958.877573379628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45958.877573379628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45958.877573379628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45958.877573379628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45958.877573379628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45958.877573379628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45958.877573379628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45958.877573379628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45958.877573379628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45958.877573379628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45958.877573379628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45958.877573379628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45958.877573379628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45958.877573379628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45958.877573379628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45958.877573379628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45958.877573379628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45958.877573379628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45958.877573379628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45958.877573379628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45958.877573379628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45958.877573379628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45958.877573379628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45958.877573379628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45958.877573379628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45958.877573379628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45958.877573379628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45958.877573379628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45958.877573379628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45958.877573379628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45958.877573379628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45958.877573379628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45958.877573379628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45958.877573379628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45958.877573379628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45958.877573379628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45958.877573379628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45958.877573379628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45958.877573379628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45958.877573379628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45958.877573379628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45958.877573379628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45958.877573379628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45958.877573379628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45958.877573379628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45958.877573379628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45958.877573379628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45958.877573379628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45958.877573379628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45958.877573379628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45958.877573379628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45958.877573379628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45958.877573379628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45958.877573379628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45958.877573379628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45958.877573379628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45958.877573379628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45958.877573379628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45958.877573379628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45958.877573379628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45958.877573379628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45958.877573379628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45958.877573379628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45958.877573379628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45958.877573379628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45958.877573379628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45958.877573379628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45958.877573379628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45958.877573379628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45958.877573379628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45958.877573379628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45958.877573379628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45958.877573379628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45958.877573379628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45958.877573379628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45958.877573379628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45958.877573379628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45958.877573379628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45958.877573379628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45958.877573379628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45958.877573379628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45958.877573379628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45958.877573379628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45958.877573379628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45958.877573379628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45958.877573379628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45958.877573379628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45958.877573379628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45958.877573379628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45958.877573379628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45958.877573379628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45958.877573379628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45958.877573379628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45958.877573379628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45958.877573379628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45958.877573379628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45958.877573379628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45958.877573379628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45958.877573379628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45958.877573379628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45958.877573379628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45958.877573379628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45958.877573379628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45958.877573379628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45958.877573379628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45958.877573379628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45958.877573379628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45958.877573379628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45958.877573379628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45958.877573379628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45958.877573379628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45958.877573379628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45958.877573379628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45958.877573379628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45958.877573379628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45958.877573379628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45958.877573379628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45958.877573379628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45958.877573379628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45958.877573379628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45958.877573379628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45958.877573379628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45958.877573379628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45958.877573379628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45958.877573379628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45958.877573379628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45958.877573379628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45958.877573379628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45958.877573379628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45958.877573379628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45958.877573379628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45958.877573379628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45958.877573379628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45958.877573379628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45958.877573379628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45958.877573379628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45958.877573379628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45958.877573379628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45958.877573379628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45958.877573379628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45958.877573379628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45958.877573379628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45958.877573379628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45958.877573379628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45958.877573379628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45958.877573379628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45958.877573379628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45958.877573379628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45958.877573379628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45958.877573379628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45958.877573379628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45958.877573379628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45958.877573379628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45958.877573379628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45958.877573379628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45958.877573379628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45958.877573379628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45958.877573379628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45958.877573379628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45958.877573379628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45958.877573379628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45958.877573379628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45958.877573379628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45958.877573379628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45958.877573379628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45958.877573379628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45958.877573379628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45958.877573379628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45958.877573379628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45958.877573379628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45958.877573379628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45958.877573379628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45958.877573379628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45958.877573379628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45958.877573379628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45958.877573379628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45958.877573379628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45958.877573379628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45958.877573379628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45958.877573379628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45958.877573379628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45958.877573379628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45958.877573379628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45958.877573379628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45958.877573379628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45958.877573379628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45958.877573379628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45958.877573379628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45958.877573379628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45958.877573379628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45958.877573379628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45958.877573379628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45958.877573379628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45958.877573379628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45958.877573379628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45958.877573379628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45958.877573379628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45958.877573379628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45958.877573379628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45958.877573379628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45958.877573379628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45958.877573379628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45958.877573379628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45958.877573379628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45958.877573379628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45958.877573379628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45958.877573379628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45958.877573379628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45958.877573379628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45958.877573379628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45958.877573379628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45958.877573379628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45958.877573379628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45958.877573379628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45958.877573379628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45958.877573379628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45958.877573379628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45958.877573379628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45958.877573379628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45958.877573379628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45958.877573379628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45958.877573379628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45958.877573379628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45958.877573379628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45958.877573379628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45958.877573379628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45958.877573379628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45958.877573379628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45958.877573379628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45958.877573379628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45958.877573379628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45958.877573379628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45958.877573379628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45958.877573379628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45958.877573379628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45958.877573379628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45958.877573379628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45958.877573379628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45958.877573379628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45958.877573379628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45958.877573379628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45958.877573379628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45958.877573379628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45958.877573379628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45958.877573379628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45958.877573379628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45958.877573379628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45958.877573379628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45958.877573379628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45958.877573379628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45958.877573379628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45958.877573379628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45958.877573379628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45958.877573379628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45958.877573379628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45958.877573379628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45958.877573379628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45958.877573379628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45958.877573379628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45958.877573379628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45958.877573379628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45958.877573379628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45958.877573379628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45958.877573379628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45958.877573379628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45958.877573379628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45958.877573379628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45958.877573379628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45958.877573379628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45958.877573379628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45958.877573379628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45958.877573379628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45958.877573379628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45958.877573379628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45958.877573379628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45958.877573379628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45958.877573379628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45958.877573379628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45958.877573379628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45958.877573379628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45958.877573379628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45958.877573379628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45958.877573379628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45958.877573379628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45958.877573379628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45958.877573379628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45958.877573379628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45958.877573379628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45958.877573379628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45958.877573379628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45958.877573379628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45958.877573379628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45958.877573379628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45958.877573379628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45958.877573379628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45958.877573379628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45958.877573379628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45958.877573379628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45958.877573379628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45958.877573379628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45958.877573379628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45958.877573379628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45958.877573379628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45958.877573379628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45958.877573379628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45958.877573379628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45958.877573379628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45958.877573379628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45958.877573379628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45958.877573379628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45958.877573379628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45958.877573379628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45958.877573379628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45958.877573379628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45958.877573379628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45958.877573379628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45958.877573379628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45958.877573379628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45958.877573379628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45958.877573379628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45958.877573379628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45958.877573379628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45958.877573379628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45958.877573379628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45958.877573379628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45958.877573379628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45958.877573379628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45958.877573379628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45958.877573379628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45958.877573379628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45958.877573379628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45958.877573379628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45958.877573379628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45958.877573379628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45958.877573379628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45958.877573379628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45958.877573379628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45958.877573379628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45958.877573379628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45958.877573379628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45958.877573379628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45958.877573379628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45958.877573379628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45958.877573379628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45958.877573379628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45958.877573379628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45958.877573379628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45958.877573379628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45958.877573379628</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F4" sqref="F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255.39685578703211</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1.8789351815939881E-3</v>
      </c>
      <c r="H3" s="123">
        <v>45958.746076388888</v>
      </c>
      <c r="I3" s="119" t="str">
        <f>IFERROR(VLOOKUP(D3,DB!A:F,6,0),"")</f>
        <v>SCECO</v>
      </c>
      <c r="J3" s="119" t="str">
        <f>IFERROR(VLOOKUP(D3,DB!A:G,7,0),"")</f>
        <v>Dead</v>
      </c>
      <c r="K3" s="125" t="s">
        <v>39097</v>
      </c>
      <c r="L3" s="121" t="str">
        <f>IFERROR(VLOOKUP(D3,DB!A:I,9,0),"")</f>
        <v>Latis</v>
      </c>
    </row>
    <row r="4" spans="1:16" ht="15" customHeight="1">
      <c r="A4" s="119"/>
      <c r="B4" s="119" t="str">
        <f>IFERROR(VLOOKUP(D4,DB!A:K,11,0),"")</f>
        <v/>
      </c>
      <c r="C4" s="120"/>
      <c r="D4" s="94"/>
      <c r="E4" s="98"/>
      <c r="F4" s="123"/>
      <c r="G4" s="124">
        <f ca="1">IFERROR(NOW()-F4,"")</f>
        <v>45958.877573379628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45958.877573379628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45958.877573379628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45958.877573379628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45958.877573379628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45958.877573379628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45958.877573379628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45958.877573379628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45958.877573379628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45958.877573379628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45958.877573379628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45958.877573379628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45958.877573379628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45958.877573379628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45958.877573379628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45958.877573379628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45958.877573379628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45958.877573379628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45958.877573379628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45958.877573379628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45958.877573379628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45958.877573379628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45958.877573379628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45958.877573379628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45958.877573379628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45958.877573379628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45958.877573379628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45958.877573379628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45958.877573379628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45958.877573379628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45958.877573379628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45958.877573379628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45958.877573379628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45958.877573379628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45958.877573379628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45958.877573379628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45958.877573379628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45958.877573379628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45958.877573379628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45958.877573379628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45958.877573379628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45958.877573379628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45958.877573379628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45958.877573379628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45958.877573379628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45958.877573379628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45958.877573379628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45958.877573379628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45958.877573379628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45958.877573379628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45958.877573379628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45958.877573379628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45958.877573379628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45958.877573379628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45958.877573379628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45958.877573379628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45958.877573379628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45958.877573379628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45958.877573379628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45958.877573379628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45958.877573379628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45958.877573379628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45958.877573379628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45958.877573379628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45958.877573379628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45958.877573379628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45958.877573379628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45958.877573379628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45958.877573379628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45958.877573379628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45958.877573379628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45958.877573379628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45958.877573379628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45958.877573379628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45958.877573379628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45958.877573379628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45958.877573379628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45958.877573379628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45958.877573379628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45958.877573379628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45958.877573379628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45958.877573379628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45958.877573379628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45958.877573379628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45958.877573379628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45958.877573379628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45958.877573379628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45958.877573379628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45958.877573379628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45958.877573379628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45958.877573379628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45958.877573379628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45958.877573379628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45958.877573379628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45958.877573379628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45958.877573379628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45958.877573379628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45958.877573379628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45958.877573379628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45958.877573379628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45958.877573379628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45958.877573379628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45958.877573379628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45958.877573379628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45958.877573379628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45958.877573379628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45958.877573379628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45958.877573379628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45958.877573379628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45958.877573379628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45958.877573379628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45958.877573379628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45958.877573379628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45958.877573379628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45958.877573379628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45958.877573379628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45958.877573379628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45958.877573379628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45958.877573379628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45958.877573379628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45958.877573379628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45958.877573379628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45958.877573379628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45958.877573379628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45958.877573379628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45958.877573379628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45958.877573379628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45958.877573379628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45958.877573379628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45958.877573379628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45958.877573379628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45958.877573379628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45958.877573379628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45958.877573379628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45958.877573379628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45958.877573379628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45958.877573379628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45958.877573379628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45958.877573379628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45958.877573379628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45958.877573379628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45958.877573379628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45958.877573379628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45958.877573379628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45958.877573379628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45958.877573379628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45958.877573379628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45958.877573379628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45958.877573379628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45958.877573379628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45958.877573379628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45958.877573379628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45958.877573379628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45958.877573379628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45958.877573379628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45958.877573379628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45958.877573379628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45958.877573379628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45958.877573379628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45958.877573379628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45958.877573379628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45958.877573379628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45958.877573379628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45958.877573379628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45958.877573379628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45958.877573379628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45958.877573379628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45958.877573379628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45958.877573379628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45958.877573379628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45958.877573379628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45958.877573379628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45958.877573379628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45958.877573379628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45958.877573379628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45958.877573379628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45958.877573379628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45958.877573379628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F12" sqref="F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67.045513194439991</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39083</v>
      </c>
      <c r="F3" s="38">
        <v>45926.188877314817</v>
      </c>
      <c r="G3" s="144">
        <f t="shared" ref="G3" ca="1" si="0">IFERROR(NOW()-F3,"")</f>
        <v>32.688696064811666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39083</v>
      </c>
      <c r="F4" s="153">
        <v>45948.661111111112</v>
      </c>
      <c r="G4" s="154">
        <f ca="1">IFERROR(NOW()-F4,"")</f>
        <v>10.216462268515897</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36610</v>
      </c>
      <c r="E5" s="152" t="s">
        <v>38998</v>
      </c>
      <c r="F5" s="153">
        <v>45958.860925925925</v>
      </c>
      <c r="G5" s="154">
        <f ca="1">IFERROR(NOW()-F5,"")</f>
        <v>1.6647453703626525E-2</v>
      </c>
      <c r="H5" s="153">
        <v>45958.839675925927</v>
      </c>
      <c r="I5" s="152" t="str">
        <f>IFERROR(VLOOKUP(D5,DB!A:F,6,0),"")</f>
        <v>Generator-SG</v>
      </c>
      <c r="J5" s="152" t="str">
        <f>IFERROR(VLOOKUP(D5,DB!A:G,7,0),"")</f>
        <v>Vandalized</v>
      </c>
      <c r="K5" s="152" t="s">
        <v>39105</v>
      </c>
      <c r="L5" s="152" t="str">
        <f>IFERROR(VLOOKUP(D5,DB!A:I,9,0),"")</f>
        <v>Latis</v>
      </c>
    </row>
    <row r="6" spans="1:13" ht="15">
      <c r="A6" s="152"/>
      <c r="B6" s="152" t="str">
        <f>IFERROR(VLOOKUP(D6,DB!A:K,11,0),"")</f>
        <v/>
      </c>
      <c r="C6" s="152"/>
      <c r="D6" s="169"/>
      <c r="E6" s="152"/>
      <c r="F6" s="153"/>
      <c r="G6" s="154">
        <f ca="1">IFERROR(NOW()-F6,"")</f>
        <v>45958.877573379628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45958.877573379628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45958.877573379628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45958.877573379628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45958.877573379628</v>
      </c>
      <c r="H10" s="153"/>
      <c r="I10" s="152" t="str">
        <f>IFERROR(VLOOKUP(D10,DB!A:F,6,0),"")</f>
        <v/>
      </c>
      <c r="J10" s="152" t="str">
        <f>IFERROR(VLOOKUP(D10,DB!A:G,7,0),"")</f>
        <v/>
      </c>
      <c r="K10" s="152"/>
      <c r="L10" s="152" t="str">
        <f>IFERROR(VLOOKUP(D10,DB!A:I,9,0),"")</f>
        <v/>
      </c>
    </row>
    <row r="11" spans="1:13" ht="30.75">
      <c r="A11" s="152"/>
      <c r="B11" s="152" t="str">
        <f>IFERROR(VLOOKUP(D11,DB!A:K,11,0),"")</f>
        <v/>
      </c>
      <c r="C11" s="152"/>
      <c r="D11" s="152"/>
      <c r="E11" s="152"/>
      <c r="F11" s="153"/>
      <c r="G11" s="154">
        <f ca="1">IFERROR(NOW()-F11,"")</f>
        <v>45958.877573379628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45958.877573379628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45958.877573379628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45958.877573379628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45958.877573379628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45958.877573379628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45958.877573379628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45958.877573379628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45958.877573379628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45958.877573379628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45958.877573379628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45958.877573379628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45958.877573379628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45958.877573379628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45958.877573379628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45958.877573379628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45958.877573379628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45958.877573379628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45958.877573379628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45958.877573379628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45958.877573379628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45958.877573379628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45958.877573379628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45958.877573379628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45958.877573379628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45958.877573379628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45958.877573379628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45958.877573379628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45958.877573379628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45958.877573379628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45958.877573379628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45958.877573379628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45958.877573379628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45958.877573379628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45958.877573379628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45958.877573379628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45958.877573379628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45958.877573379628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45958.877573379628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45958.877573379628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45958.877573379628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45958.877573379628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45958.877573379628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45958.877573379628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45958.877573379628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45958.877573379628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45958.877573379628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45958.877573379628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45958.877573379628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45958.877573379628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45958.877573379628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45958.877573379628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45958.877573379628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45958.877573379628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45958.877573379628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45958.877573379628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45958.877573379628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45958.877573379628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45958.877573379628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45958.877573379628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45958.877573379628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45958.877573379628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45958.877573379628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45958.877573379628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45958.877573379628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45958.877573379628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45958.877573379628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45958.877573379628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45958.877573379628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45958.877573379628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45958.877573379628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45958.877573379628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45958.877573379628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45958.877573379628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45958.877573379628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45958.877573379628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45958.877573379628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45958.877573379628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45958.877573379628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45958.877573379628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45958.877573379628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45958.877573379628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45958.877573379628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45958.877573379628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45958.877573379628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45958.877573379628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45958.877573379628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45958.877573379628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45958.877573379628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45958.877573379628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45958.877573379628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45958.877573379628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45958.877573379628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45958.877573379628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45958.877573379628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45958.877573379628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45958.877573379628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45958.877573379628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45958.877573379628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45958.877573379628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45958.877573379628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45958.877573379628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45958.877573379628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45958.877573379628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45958.877573379628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45958.877573379628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45958.877573379628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45958.877573379628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45958.877573379628</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45958.877573379628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45958.877573379628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45958.877573379628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45958.877573379628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45958.877573379628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45958.877573379628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45958.877573379628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45958.877573379628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45958.877573379628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45958.877573379628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45958.877573379628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45958.877573379628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45958.877573379628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45958.877573379628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45958.877573379628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45958.877573379628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45958.877573379628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45958.877573379628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45958.877573379628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45958.877573379628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45958.877573379628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45958.877573379628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45958.877573379628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45958.877573379628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45958.877573379628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45958.877573379628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45958.877573379628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45958.877573379628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45958.877573379628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45958.877573379628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45958.877573379628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45958.877573379628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45958.877573379628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45958.877573379628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45958.877573379628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45958.877573379628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45958.877573379628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45958.877573379628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45958.877573379628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45958.877573379628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45958.877573379628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45958.877573379628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45958.877573379628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45958.877573379628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45958.877573379628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45958.877573379628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45958.877573379628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45958.877573379628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45958.877573379628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45958.877573379628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45958.877573379628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45958.877573379628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45958.877573379628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45958.877573379628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45958.877573379628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45958.877573379628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45958.877573379628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45958.877573379628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45958.877573379628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45958.877573379628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45958.877573379628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45958.877573379628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45958.877573379628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45958.877573379628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45958.877573379628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45958.877573379628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45958.877573379628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45958.877573379628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45958.877573379628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45958.877573379628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45958.877573379628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45958.877573379628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45958.877573379628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45958.877573379628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45958.877573379628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45958.877573379628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45958.877573379628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45958.877573379628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45958.877573379628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45958.877573379628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45958.877573379628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45958.877573379628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45958.877573379628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45958.877573379628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45958.877573379628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45958.877573379628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45958.877573379628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45958.877573379628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45958.877573379628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45958.877573379628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45958.877573379628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45958.877573379628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45958.877573379628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45958.877573379628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45958.877573379628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45958.877573379628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45958.877573379628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45958.877573379628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45958.877573379628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45958.877573379628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45958.877573379628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45958.877573379628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45958.877573379628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45958.877573379628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45958.877573379628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45958.877573379628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45958.877573379628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45958.877573379628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45958.877573379628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45958.877573379628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45958.877573379628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45958.877573379628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45958.877573379628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45958.877573379628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45958.877573379628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45958.877573379628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45958.877573379628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45958.877573379628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45958.877573379628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45958.877573379628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45958.877573379628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45958.877573379628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45958.877573379628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45958.877573379628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45958.877573379628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45958.877573379628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45958.877573379628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45958.877573379628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45958.877573379628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45958.877573379628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45958.877573379628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45958.877573379628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45958.877573379628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45958.877573379628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45958.877573379628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45958.877573379628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45958.877573379628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45958.877573379628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45958.877573379628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45958.877573379628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45958.877573379628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45958.877573379628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45958.877573379628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45958.877573379628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45958.877573379628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45958.877573379628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45958.877573379628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45958.877573379628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45958.877573379628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45958.877573379628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45958.877573379628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45958.877573379628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45958.877573379628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45958.877573379628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45958.877573379628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45958.877573379628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45958.877573379628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45958.877573379628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45958.877573379628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45958.877573379628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45958.877573379628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45958.877573379628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45958.877573379628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45958.877573379628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45958.877573379628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45958.877573379628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45958.877573379628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45958.877573379628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45958.877573379628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45958.877573379628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45958.877573379628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45958.877573379628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45958.877573379628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45958.877573379628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45958.877573379628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45958.877573379628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45958.877573379628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45958.877573379628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45958.877573379628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45958.877573379628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45958.877573379628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45958.877573379628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45958.877573379628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45958.877573379628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45958.877573379628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45958.877573379628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45958.877573379628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45958.877573379628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45958.877573379628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45958.877573379628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45958.877573379628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45958.877573379628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45958.877573379628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45958.877573379628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45958.877573379628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45958.877573379628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45958.877573379628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45958.877573379628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45958.877573379628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45958.877573379628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45958.877573379628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45958.877573379628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45958.877573379628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45958.877573379628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45958.877573379628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45958.877573379628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45958.877573379628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45958.877573379628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45958.877573379628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45958.877573379628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45958.877573379628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45958.877573379628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45958.877573379628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45958.877573379628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45958.877573379628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45958.877573379628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45958.877573379628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45958.877573379628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45958.877573379628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45958.877573379628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45958.877573379628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45958.877573379628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45958.877573379628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45958.877573379628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45958.877573379628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45958.877573379628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45958.877573379628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45958.877573379628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45958.877573379628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45958.877573379628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45958.877573379628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45958.877573379628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45958.877573379628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45958.877573379628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45958.877573379628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45958.877573379628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45958.877573379628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45958.877573379628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45958.877573379628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45958.877573379628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45958.877573379628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45958.877573379628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45958.877573379628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45958.877573379628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45958.877573379628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45958.877573379628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45958.877573379628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45958.877573379628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45958.877573379628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45958.877573379628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45958.877573379628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45958.877573379628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45958.877573379628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45958.877573379628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45958.877573379628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45958.877573379628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45958.877573379628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45958.877573379628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45958.877573379628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45958.877573379628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45958.877573379628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45958.877573379628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45958.877573379628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45958.877573379628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45958.877573379628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45958.877573379628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45958.877573379628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45958.877573379628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45958.877573379628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45958.877573379628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45958.877573379628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45958.877573379628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45958.877573379628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45958.877573379628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45958.877573379628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45958.877573379628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45958.877573379628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45958.877573379628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45958.877573379628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45958.877573379628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45958.877573379628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45958.877573379628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45958.877573379628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45958.877573379628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45958.877573379628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45958.877573379628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45958.877573379628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45958.877573379628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45958.877573379628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45958.877573379628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45958.877573379628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45958.877573379628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45958.877573379628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45958.877573379628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45958.877573379628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45958.877573379628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45958.877573379628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45958.877573379628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45958.877573379628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45958.877573379628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45958.877573379628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45958.877573379628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45958.877573379628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45958.877573379628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45958.877573379628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45958.877573379628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45958.877573379628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45958.877573379628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45958.877573379628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45958.877573379628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45958.877573379628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45958.877573379628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45958.877573379628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45958.877573379628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45958.877573379628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45958.877573379628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45958.877573379628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45958.877573379628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45958.877573379628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45958.877573379628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45958.877573379628</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9.8244675922614988E-2</v>
      </c>
      <c r="H2" s="176">
        <v>45958.773611111108</v>
      </c>
      <c r="I2" s="174" t="str">
        <f>IFERROR(VLOOKUP(D2,DB!A:F,6,0),"")</f>
        <v>Generator-SG</v>
      </c>
      <c r="J2" s="174" t="str">
        <f>IFERROR(VLOOKUP(D2,DB!A:G,7,0),"")</f>
        <v>Vandalized</v>
      </c>
      <c r="K2" s="177"/>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39107</v>
      </c>
      <c r="B3" s="103" t="str">
        <f>IFERROR(VLOOKUP(D3,DB!A:K,11,0),"")</f>
        <v>R6</v>
      </c>
      <c r="C3" s="105">
        <v>1</v>
      </c>
      <c r="D3" s="103" t="s">
        <v>36685</v>
      </c>
      <c r="E3" s="106" t="s">
        <v>38998</v>
      </c>
      <c r="F3" s="107">
        <v>45958.833148148151</v>
      </c>
      <c r="G3" s="77">
        <f ca="1">IFERROR(NOW()-F3,"-")</f>
        <v>4.4425231477362104E-2</v>
      </c>
      <c r="H3" s="107">
        <v>45958.82708333333</v>
      </c>
      <c r="I3" s="103" t="str">
        <f>IFERROR(VLOOKUP(D3,DB!A:F,6,0),"")</f>
        <v>SCECO</v>
      </c>
      <c r="J3" s="102" t="str">
        <f>IFERROR(VLOOKUP(D3,DB!A:G,7,0),"")</f>
        <v>Dead</v>
      </c>
      <c r="K3" s="108" t="s">
        <v>39108</v>
      </c>
      <c r="L3" s="109" t="str">
        <f>IFERROR(VLOOKUP(D3,DB!A:I,9,0),"")</f>
        <v>Latis</v>
      </c>
    </row>
    <row r="4" spans="1:16383" ht="29.25" customHeight="1">
      <c r="A4" s="104"/>
      <c r="B4" s="103" t="str">
        <f>IFERROR(VLOOKUP(D4,DB!A:K,11,0),"")</f>
        <v/>
      </c>
      <c r="C4" s="105"/>
      <c r="D4" s="169"/>
      <c r="E4" s="106"/>
      <c r="F4" s="107"/>
      <c r="G4" s="77">
        <f ca="1">IFERROR(NOW()-F4,"-")</f>
        <v>45958.877573379628</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45958.877573379628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45958.877573379628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45958.877573379628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45958.877573379628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45958.877573379628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45958.877573379628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45958.877573379628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45958.877573379628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45958.877573379628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45958.877573379628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45958.877573379628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45958.877573379628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45958.877573379628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45958.877573379628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45958.877573379628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45958.877573379628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45958.877573379628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45958.877573379628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45958.877573379628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45958.877573379628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45958.877573379628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45958.877573379628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45958.877573379628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45958.877573379628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45958.877573379628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45958.877573379628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45958.877573379628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45958.877573379628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45958.877573379628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45958.877573379628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45958.877573379628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45958.877573379628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45958.877573379628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45958.877573379628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45958.877573379628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45958.877573379628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45958.877573379628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45958.877573379628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45958.877573379628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45958.877573379628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45958.877573379628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45958.877573379628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45958.877573379628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45958.877573379628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45958.877573379628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45958.877573379628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45958.877573379628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45958.877573379628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45958.877573379628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45958.877573379628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45958.877573379628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45958.877573379628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45958.877573379628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45958.877573379628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45958.877573379628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45958.877573379628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45958.877573379628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45958.877573379628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45958.877573379628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45958.877573379628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45958.877573379628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45958.877573379628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45958.877573379628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45958.877573379628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45958.877573379628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45958.877573379628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45958.877573379628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45958.877573379628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45958.877573379628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45958.877573379628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45958.877573379628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45958.877573379628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45958.877573379628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45958.877573379628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45958.877573379628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45958.877573379628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45958.877573379628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45958.877573379628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45958.877573379628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45958.877573379628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45958.877573379628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45958.877573379628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45958.877573379628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45958.877573379628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45958.877573379628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45958.877573379628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45958.877573379628</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2025-10-28T18:05:38Z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