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32" documentId="120_S{2AC9BD13-BADA-5192-A53E-5A8FF88502F6}" xr6:coauthVersionLast="47" xr6:coauthVersionMax="47" xr10:uidLastSave="{8157EEBF-9D2C-4D91-9DFB-E156A8B0B08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0" i="5"/>
  <c r="J10" i="5"/>
  <c r="I10" i="5"/>
  <c r="B10" i="5"/>
  <c r="G2" i="9"/>
  <c r="G3" i="9"/>
  <c r="D5" i="3"/>
  <c r="D6" i="3"/>
  <c r="L9"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9" i="3"/>
  <c r="G8" i="5"/>
  <c r="G6" i="5"/>
  <c r="G7" i="5"/>
  <c r="B8" i="5"/>
  <c r="B6" i="5"/>
  <c r="B7" i="5"/>
  <c r="I8" i="5"/>
  <c r="I6" i="5"/>
  <c r="J8" i="5"/>
  <c r="J6" i="5"/>
  <c r="J7" i="5"/>
  <c r="L8" i="5"/>
  <c r="L6" i="5"/>
  <c r="L7"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<sst xmlns="http://schemas.openxmlformats.org/spreadsheetml/2006/main" count="180304" uniqueCount="39136">
  <si>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</si>
  <si>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</si>
  <si>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</si>
  <si>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</si>
  <si>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</si>
  <si>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</si>
  <si>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</si>
  <si>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</si>
  <si>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</si>
  <si>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</si>
  <si>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</si>
  <si>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</si>
  <si>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</si>
  <si>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</si>
  <si>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</si>
  <si>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</si>
  <si>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</si>
  <si>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</si>
  <si>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</si>
  <si>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</si>
  <si>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</si>
  <si>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</si>
  <si>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</si>
  <si>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</si>
  <si>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</si>
  <si>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</si>
  <si>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</si>
  <si>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</si>
  <si>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</si>
  <si>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</si>
  <si>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</si>
  <si>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</si>
  <si>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</si>
  <si>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</si>
  <si>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</si>
  <si>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</si>
  <si>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</si>
  <si>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</si>
  <si>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</si>
  <si>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</si>
  <si>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</si>
  <si>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</si>
  <si>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</si>
  <si>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</si>
  <si>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</si>
  <si>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</si>
  <si>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</si>
  <si>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</si>
  <si>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</si>
  <si>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</si>
  <si>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</si>
  <si>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</si>
  <si>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</si>
  <si>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</si>
  <si>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</si>
  <si>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</si>
  <si>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</si>
  <si>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</si>
  <si>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</si>
  <si>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</si>
  <si>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</si>
  <si>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</si>
  <si>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</si>
  <si>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</si>
  <si>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</si>
  <si>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</si>
  <si>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</si>
  <si>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</si>
  <si>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</si>
  <si>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</si>
  <si>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</si>
  <si>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</si>
  <si>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</si>
  <si>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</si>
  <si>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</si>
  <si>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</si>
  <si>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</si>
  <si>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</si>
  <si>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</si>
  <si>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</si>
  <si>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</si>
  <si>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</si>
  <si>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</si>
  <si>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</si>
  <si>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</si>
  <si>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</si>
  <si>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</si>
  <si>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</si>
  <si>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</si>
  <si>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</si>
  <si>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</si>
  <si>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</si>
  <si>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</si>
  <si>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</si>
  <si>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</si>
  <si>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</si>
  <si>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</si>
  <si>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</si>
  <si>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</si>
  <si>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</si>
  <si>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</si>
  <si>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</si>
  <si>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</si>
  <si>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</si>
  <si>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</si>
  <si>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</si>
  <si>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</si>
  <si>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</si>
  <si>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</si>
  <si>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</si>
  <si>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</si>
  <si>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</si>
  <si>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</si>
  <si>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</si>
  <si>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</si>
  <si>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</si>
  <si>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</si>
  <si>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</si>
  <si>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</si>
  <si>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</si>
  <si>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</si>
  <si>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</si>
  <si>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</si>
  <si>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</si>
  <si>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</si>
  <si>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</si>
  <si>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</si>
  <si>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</si>
  <si>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</si>
  <si>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</si>
  <si>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</si>
  <si>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</si>
  <si>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</si>
  <si>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</si>
  <si>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</si>
  <si>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</si>
  <si>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</si>
  <si>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</si>
  <si>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</si>
  <si>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</si>
  <si>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</si>
  <si>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</si>
  <si>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</si>
  <si>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</si>
  <si>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</si>
  <si>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</si>
  <si>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</si>
  <si>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</si>
  <si>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</si>
  <si>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</si>
  <si>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</si>
  <si>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</si>
  <si>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</si>
  <si>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</si>
  <si>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</si>
  <si>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</si>
  <si>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</si>
  <si>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</si>
  <si>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</si>
  <si>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</si>
  <si>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</si>
  <si>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</si>
  <si>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</si>
  <si>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</si>
  <si>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</si>
  <si>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</si>
  <si>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</si>
  <si>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</si>
  <si>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</si>
  <si>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</si>
  <si>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</si>
  <si>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</si>
  <si>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</si>
  <si>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</si>
  <si>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</si>
  <si>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</si>
  <si>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</si>
  <si>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</si>
  <si>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</si>
  <si>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</si>
  <si>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</si>
  <si>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</si>
  <si>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</si>
  <si>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</si>
  <si>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</si>
  <si>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</si>
  <si>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</si>
  <si>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</si>
  <si>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</si>
  <si>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</si>
  <si>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</si>
  <si>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</si>
  <si>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</si>
  <si>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</si>
  <si>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</si>
  <si>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</si>
  <si>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</si>
  <si>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</si>
  <si>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</si>
  <si>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</si>
  <si>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</si>
  <si>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</si>
  <si>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</si>
  <si>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</si>
  <si>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</si>
  <si>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</si>
  <si>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</si>
  <si>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</si>
  <si>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</si>
  <si>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</si>
  <si>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</si>
  <si>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</si>
  <si>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</si>
  <si>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</si>
  <si>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</si>
  <si>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</si>
  <si>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</si>
  <si>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</si>
  <si>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</si>
  <si>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</si>
  <si>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</si>
  <si>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</si>
  <si>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</si>
  <si>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</si>
  <si>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</si>
  <si>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</si>
  <si>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</si>
  <si>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</si>
  <si>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</si>
  <si>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</si>
  <si>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</si>
  <si>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</si>
  <si>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</si>
  <si>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</si>
  <si>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</si>
  <si>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</si>
  <si>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</si>
  <si>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</si>
  <si>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</si>
  <si>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</si>
  <si>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</si>
  <si>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</si>
  <si>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</si>
  <si>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</si>
  <si>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</si>
  <si>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</si>
  <si>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</si>
  <si>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</si>
  <si>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</si>
  <si>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</si>
  <si>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</si>
  <si>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</si>
  <si>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</si>
  <si>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</si>
  <si>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</si>
  <si>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</si>
  <si>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</si>
  <si>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</si>
  <si>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</si>
  <si>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</si>
  <si>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</si>
  <si>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</si>
  <si>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</si>
  <si>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</si>
  <si>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</si>
  <si>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</si>
  <si>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</si>
  <si>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</si>
  <si>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</si>
  <si>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</si>
  <si>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</si>
  <si>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</si>
  <si>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</si>
  <si>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</si>
  <si>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</si>
  <si>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</si>
  <si>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</si>
  <si>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</si>
  <si>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</si>
  <si>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</si>
  <si>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</si>
  <si>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</si>
  <si>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</si>
  <si>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</si>
  <si>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</si>
  <si>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</si>
  <si>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</si>
  <si>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</si>
  <si>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</si>
  <si>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</si>
  <si>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</si>
  <si>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</si>
  <si>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</si>
  <si>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</si>
  <si>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</si>
  <si>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</si>
  <si>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</si>
  <si>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</si>
  <si>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</si>
  <si>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</si>
  <si>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</si>
  <si>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</si>
  <si>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</si>
  <si>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</si>
  <si>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</si>
  <si>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</si>
  <si>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</si>
  <si>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</si>
  <si>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</si>
  <si>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</si>
  <si>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</si>
  <si>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</si>
  <si>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</si>
  <si>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</si>
  <si>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</si>
  <si>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</si>
  <si>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</si>
  <si>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</si>
  <si>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</si>
  <si>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</si>
  <si>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</si>
  <si>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</si>
  <si>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</si>
  <si>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</si>
  <si>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</si>
  <si>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</si>
  <si>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</si>
  <si>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</si>
  <si>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</si>
  <si>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</si>
  <si>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</si>
  <si>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</si>
  <si>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</si>
  <si>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</si>
  <si>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</si>
  <si>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</si>
  <si>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</si>
  <si>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</si>
  <si>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</si>
  <si>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</si>
  <si>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</si>
  <si>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</si>
  <si>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</si>
  <si>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</si>
  <si>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</si>
  <si>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</si>
  <si>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</si>
  <si>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</si>
  <si>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</si>
  <si>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</si>
  <si>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</si>
  <si>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</si>
  <si>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</si>
  <si>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</si>
  <si>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</si>
  <si>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</si>
  <si>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</si>
  <si>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</si>
  <si>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</si>
  <si>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</si>
  <si>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</si>
  <si>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</si>
  <si>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</si>
  <si>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</si>
  <si>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</si>
  <si>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</si>
  <si>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</si>
  <si>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</si>
  <si>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</si>
  <si>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</si>
  <si>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</si>
  <si>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</si>
  <si>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</si>
  <si>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</si>
  <si>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</si>
  <si>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</si>
  <si>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</si>
  <si>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</si>
  <si>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</si>
  <si>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</si>
  <si>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</si>
  <si>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</si>
  <si>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</si>
  <si>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</si>
  <si>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</si>
  <si>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</si>
  <si>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</si>
  <si>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</si>
  <si>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</si>
  <si>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</si>
  <si>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</si>
  <si>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</si>
  <si>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</si>
  <si>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</si>
  <si>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</si>
  <si>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</si>
  <si>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</si>
  <si>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</si>
  <si>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</si>
  <si>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</si>
  <si>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</si>
  <si>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</si>
  <si>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</si>
  <si>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</si>
  <si>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</si>
  <si>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</si>
  <si>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</si>
  <si>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</si>
  <si>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</si>
  <si>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</si>
  <si>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</si>
  <si>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</si>
  <si>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</si>
  <si>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</si>
  <si>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</si>
  <si>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</si>
  <si>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</si>
  <si>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</si>
  <si>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</si>
  <si>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</si>
  <si>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</si>
  <si>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</si>
  <si>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</si>
  <si>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</si>
  <si>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</si>
  <si>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</si>
  <si>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</si>
  <si>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</si>
  <si>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</si>
  <si>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</si>
  <si>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</si>
  <si>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</si>
  <si>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</si>
  <si>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</si>
  <si>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</si>
  <si>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</si>
  <si>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</si>
  <si>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</si>
  <si>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</si>
  <si>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</si>
  <si>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</si>
  <si>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</si>
  <si>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</si>
  <si>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</si>
  <si>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</si>
  <si>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</si>
  <si>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</si>
  <si>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</si>
  <si>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</si>
  <si>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</si>
  <si>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</si>
  <si>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</si>
  <si>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</si>
  <si>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</si>
  <si>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</si>
  <si>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</si>
  <si>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</si>
  <si>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</si>
  <si>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</si>
  <si>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</si>
  <si>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</si>
  <si>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</si>
  <si>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</si>
  <si>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</si>
  <si>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</si>
  <si>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</si>
  <si>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</si>
  <si>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</si>
  <si>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</si>
  <si>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</si>
  <si>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</si>
  <si>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</si>
  <si>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</si>
  <si>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</si>
  <si>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</si>
  <si>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</si>
  <si>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</si>
  <si>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</si>
  <si>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</si>
  <si>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</si>
  <si>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</si>
  <si>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</si>
  <si>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</si>
  <si>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</si>
  <si>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</si>
  <si>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</si>
  <si>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</si>
  <si>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</si>
  <si>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</si>
  <si>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</si>
  <si>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</si>
  <si>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</si>
  <si>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</si>
  <si>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</si>
  <si>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</si>
  <si>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</si>
  <si>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</si>
  <si>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</si>
  <si>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</si>
  <si>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</si>
  <si>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</si>
  <si>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</si>
  <si>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</si>
  <si>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</si>
  <si>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</si>
  <si>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</si>
  <si>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</si>
  <si>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</si>
  <si>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</si>
  <si>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</si>
  <si>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</si>
  <si>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</si>
  <si>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</si>
  <si>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</si>
  <si>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</si>
  <si>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</si>
  <si>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</si>
  <si>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</si>
  <si>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</si>
  <si>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</si>
  <si>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</si>
  <si>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</si>
  <si>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</si>
  <si>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</si>
  <si>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</si>
  <si>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</si>
  <si>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</si>
  <si>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</si>
  <si>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</si>
  <si>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</si>
  <si>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</si>
  <si>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</si>
  <si>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</si>
  <si>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</si>
  <si>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</si>
  <si>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</si>
  <si>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</si>
  <si>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</si>
  <si>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</si>
  <si>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</si>
  <si>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</si>
  <si>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</si>
  <si>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</si>
  <si>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</si>
  <si>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</si>
  <si>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</si>
  <si>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</si>
  <si>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</si>
  <si>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</si>
  <si>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</si>
  <si>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</si>
  <si>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</si>
  <si>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</si>
  <si>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</si>
  <si>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</si>
  <si>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</si>
  <si>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</si>
  <si>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</si>
  <si>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</si>
  <si>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</si>
  <si>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</si>
  <si>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</si>
  <si>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</si>
  <si>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</si>
  <si>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</si>
  <si>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</si>
  <si>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</si>
  <si>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</si>
  <si>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</si>
  <si>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</si>
  <si>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</si>
  <si>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</si>
  <si>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</si>
  <si>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</si>
  <si>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</si>
  <si>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</si>
  <si>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</si>
  <si>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</si>
  <si>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</si>
  <si>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</si>
  <si>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</si>
  <si>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</si>
  <si>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</si>
  <si>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</si>
  <si>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</si>
  <si>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</si>
  <si>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</si>
  <si>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</si>
  <si>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</si>
  <si>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</si>
  <si>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</si>
  <si>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</si>
  <si>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</si>
  <si>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</si>
  <si>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</si>
  <si>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</si>
  <si>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</si>
  <si>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</si>
  <si>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</si>
  <si>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</si>
  <si>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</si>
  <si>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</si>
  <si>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</si>
  <si>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</si>
  <si>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</si>
  <si>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</si>
  <si>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</si>
  <si>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</si>
  <si>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</si>
  <si>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</si>
  <si>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</si>
  <si>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</si>
  <si>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</si>
  <si>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</si>
  <si>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</si>
  <si>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</si>
  <si>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</si>
  <si>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</si>
  <si>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</si>
  <si>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</si>
  <si>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</si>
  <si>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</si>
  <si>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</si>
  <si>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</si>
  <si>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</si>
  <si>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</si>
  <si>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</si>
  <si>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</si>
  <si>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</si>
  <si>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</si>
  <si>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</si>
  <si>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</si>
  <si>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</si>
  <si>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</si>
  <si>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</si>
  <si>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</si>
  <si>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</si>
  <si>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</si>
  <si>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</si>
  <si>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</si>
  <si>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</si>
  <si>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</si>
  <si>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</si>
  <si>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</si>
  <si>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</si>
  <si>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</si>
  <si>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</si>
  <si>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</si>
  <si>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</si>
  <si>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</si>
  <si>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</si>
  <si>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</si>
  <si>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</si>
  <si>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</si>
  <si>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</si>
  <si>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</si>
  <si>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</si>
  <si>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</si>
  <si>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</si>
  <si>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</si>
  <si>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</si>
  <si>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</si>
  <si>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</si>
  <si>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</si>
  <si>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</si>
  <si>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</si>
  <si>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</si>
  <si>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</si>
  <si>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</si>
  <si>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</si>
  <si>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</si>
  <si>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</si>
  <si>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</si>
  <si>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</si>
  <si>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</si>
  <si>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</si>
  <si>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</si>
  <si>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</si>
  <si>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</si>
  <si>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</si>
  <si>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</si>
  <si>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</si>
  <si>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</si>
  <si>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</si>
  <si>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</si>
  <si>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</si>
  <si>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</si>
  <si>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</si>
  <si>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</si>
  <si>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</si>
  <si>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</si>
  <si>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</si>
  <si>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</si>
  <si>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</si>
  <si>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</si>
  <si>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</si>
  <si>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</si>
  <si>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</si>
  <si>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</si>
  <si>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</si>
  <si>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</si>
  <si>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</si>
  <si>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</si>
  <si>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</si>
  <si>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</si>
  <si>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</si>
  <si>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</si>
  <si>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</si>
  <si>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</si>
  <si>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</si>
  <si>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</si>
  <si>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</si>
  <si>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</si>
  <si>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</si>
  <si>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</si>
  <si>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</si>
  <si>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</si>
  <si>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</si>
  <si>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</si>
  <si>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</si>
  <si>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</si>
  <si>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</si>
  <si>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</si>
  <si>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</si>
  <si>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</si>
  <si>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</si>
  <si>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</si>
  <si>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</si>
  <si>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</si>
  <si>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</si>
  <si>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</si>
  <si>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</si>
  <si>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</si>
  <si>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</si>
  <si>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</si>
  <si>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</si>
  <si>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</si>
  <si>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</si>
  <si>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</si>
  <si>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</si>
  <si>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</si>
  <si>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</si>
  <si>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</si>
  <si>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</si>
  <si>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</si>
  <si>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</si>
  <si>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</si>
  <si>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</si>
  <si>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</si>
  <si>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</si>
  <si>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</si>
  <si>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</si>
  <si>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</si>
  <si>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</si>
  <si>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</si>
  <si>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</si>
  <si>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</si>
  <si>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</si>
  <si>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</si>
  <si>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</si>
  <si>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</si>
  <si>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</si>
  <si>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</si>
  <si>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</si>
  <si>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</si>
  <si>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</si>
  <si>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</si>
  <si>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</si>
  <si>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</si>
  <si>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</si>
  <si>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</si>
  <si>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</si>
  <si>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</si>
  <si>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</si>
  <si>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</si>
  <si>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</si>
  <si>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</si>
  <si>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</si>
  <si>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</si>
  <si>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</si>
  <si>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</si>
  <si>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</si>
  <si>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</si>
  <si>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</si>
  <si>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</si>
  <si>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</si>
  <si>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</si>
  <si>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</si>
  <si>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</si>
  <si>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</si>
  <si>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</si>
  <si>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</si>
  <si>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</si>
  <si>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</si>
  <si>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</si>
  <si>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</si>
  <si>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</si>
  <si>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</si>
  <si>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</si>
  <si>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</si>
  <si>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</si>
  <si>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</si>
  <si>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</si>
  <si>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</si>
  <si>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</si>
  <si>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</si>
  <si>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</si>
  <si>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</si>
  <si>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</si>
  <si>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</si>
  <si>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</si>
  <si>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</si>
  <si>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</si>
  <si>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</si>
  <si>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</si>
  <si>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</si>
  <si>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</si>
  <si>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</si>
  <si>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</si>
  <si>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</si>
  <si>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</si>
  <si>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</si>
  <si>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</si>
  <si>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</si>
  <si>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</si>
  <si>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</si>
  <si>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</si>
  <si>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</si>
  <si>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</si>
  <si>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</si>
  <si>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</si>
  <si>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</si>
  <si>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</si>
  <si>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</si>
  <si>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</si>
  <si>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</si>
  <si>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</si>
  <si>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</si>
  <si>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</si>
  <si>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</si>
  <si>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</si>
  <si>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</si>
  <si>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</si>
  <si>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</si>
  <si>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</si>
  <si>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</si>
  <si>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</si>
  <si>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</si>
  <si>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</si>
  <si>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</si>
  <si>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</si>
  <si>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</si>
  <si>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</si>
  <si>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</si>
  <si>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</si>
  <si>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</si>
  <si>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</si>
  <si>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</si>
  <si>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</si>
  <si>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</si>
  <si>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</si>
  <si>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</si>
  <si>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</si>
  <si>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</si>
  <si>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</si>
  <si>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</si>
  <si>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</si>
  <si>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</si>
  <si>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</si>
  <si>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</si>
  <si>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</si>
  <si>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</si>
  <si>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</si>
  <si>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</si>
  <si>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</si>
  <si>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</si>
  <si>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</si>
  <si>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</si>
  <si>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</si>
  <si>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</si>
  <si>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</si>
  <si>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</si>
  <si>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</si>
  <si>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</si>
  <si>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</si>
  <si>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</si>
  <si>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</si>
  <si>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</si>
  <si>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</si>
  <si>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</si>
  <si>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</si>
  <si>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</si>
  <si>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</si>
  <si>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</si>
  <si>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</si>
  <si>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</si>
  <si>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</si>
  <si>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</si>
  <si>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</si>
  <si>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</si>
  <si>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</si>
  <si>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</si>
  <si>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</si>
  <si>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</si>
  <si>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</si>
  <si>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</si>
  <si>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</si>
  <si>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</si>
  <si>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</si>
  <si>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</si>
  <si>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</si>
  <si>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</si>
  <si>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</si>
  <si>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</si>
  <si>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</si>
  <si>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</si>
  <si>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</si>
  <si>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</si>
  <si>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</si>
  <si>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</si>
  <si>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</si>
  <si>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</si>
  <si>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</si>
  <si>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</si>
  <si>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</si>
  <si>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</si>
  <si>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</si>
  <si>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</si>
  <si>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</si>
  <si>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</si>
  <si>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</si>
  <si>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</si>
  <si>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</si>
  <si>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</si>
  <si>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</si>
  <si>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</si>
  <si>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</si>
  <si>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</si>
  <si>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</si>
  <si>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</si>
  <si>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</si>
  <si>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</si>
  <si>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</si>
  <si>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</si>
  <si>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</si>
  <si>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</si>
  <si>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</si>
  <si>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</si>
  <si>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</si>
  <si>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</si>
  <si>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</si>
  <si>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</si>
  <si>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</si>
  <si>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</si>
  <si>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</si>
  <si>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</si>
  <si>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</si>
  <si>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</si>
  <si>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</si>
  <si>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</si>
  <si>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</si>
  <si>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</si>
  <si>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</si>
  <si>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</si>
  <si>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</si>
  <si>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</si>
  <si>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</si>
  <si>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</si>
  <si>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</si>
  <si>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</si>
  <si>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</si>
  <si>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</si>
  <si>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</si>
  <si>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</si>
  <si>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</si>
  <si>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</si>
  <si>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</si>
  <si>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</si>
  <si>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</si>
  <si>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</si>
  <si>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</si>
  <si>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</si>
  <si>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</si>
  <si>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</si>
  <si>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</si>
  <si>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</si>
  <si>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</si>
  <si>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</si>
  <si>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</si>
  <si>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</si>
  <si>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</si>
  <si>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</si>
  <si>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</si>
  <si>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</si>
  <si>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</si>
  <si>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</si>
  <si>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</si>
  <si>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</si>
  <si>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</si>
  <si>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</si>
  <si>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</si>
  <si>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</si>
  <si>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</si>
  <si>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</si>
  <si>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</si>
  <si>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</si>
  <si>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</si>
  <si>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</si>
  <si>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</si>
  <si>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</si>
  <si>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</si>
  <si>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</si>
  <si>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</si>
  <si>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</si>
  <si>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</si>
  <si>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</si>
  <si>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</si>
  <si>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</si>
  <si>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</si>
  <si>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</si>
  <si>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</si>
  <si>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</si>
  <si>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</si>
  <si>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</si>
  <si>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</si>
  <si>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</si>
  <si>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</si>
  <si>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</si>
  <si>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</si>
  <si>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</si>
  <si>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</si>
  <si>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</si>
  <si>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</si>
  <si>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</si>
  <si>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</si>
  <si>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</si>
  <si>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</si>
  <si>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</si>
  <si>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</si>
  <si>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</si>
  <si>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</si>
  <si>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</si>
  <si>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</si>
  <si>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</si>
  <si>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</si>
  <si>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</si>
  <si>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</si>
  <si>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</si>
  <si>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</si>
  <si>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</si>
  <si>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</si>
  <si>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</si>
  <si>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</si>
  <si>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</si>
  <si>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</si>
  <si>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</si>
  <si>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</si>
  <si>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</si>
  <si>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</si>
  <si>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</si>
  <si>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</si>
  <si>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</si>
  <si>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</si>
  <si>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</si>
  <si>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</si>
  <si>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</si>
  <si>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</si>
  <si>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</si>
  <si>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</si>
  <si>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</si>
  <si>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</si>
  <si>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</si>
  <si>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</si>
  <si>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</si>
  <si>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</si>
  <si>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</si>
  <si>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</si>
  <si>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</si>
  <si>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</si>
  <si>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</si>
  <si>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</si>
  <si>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</si>
  <si>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</si>
  <si>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</si>
  <si>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</si>
  <si>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</si>
  <si>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</si>
  <si>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</si>
  <si>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</si>
  <si>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</si>
  <si>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</si>
  <si>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</si>
  <si>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</si>
  <si>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</si>
  <si>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</si>
  <si>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</si>
  <si>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</si>
  <si>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</si>
  <si>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</si>
  <si>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</si>
  <si>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</si>
  <si>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</si>
  <si>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</si>
  <si>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</si>
  <si>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</si>
  <si>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</si>
  <si>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</si>
  <si>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</si>
  <si>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</si>
  <si>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</si>
  <si>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</si>
  <si>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</si>
  <si>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</si>
  <si>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</si>
  <si>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</si>
  <si>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</si>
  <si>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</si>
  <si>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</si>
  <si>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</si>
  <si>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</si>
  <si>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</si>
  <si>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</si>
  <si>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</si>
  <si>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</si>
  <si>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</si>
  <si>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</si>
  <si>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</si>
  <si>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</si>
  <si>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</si>
  <si>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</si>
  <si>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</si>
  <si>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</si>
  <si>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</si>
  <si>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</si>
  <si>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</si>
  <si>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</si>
  <si>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</si>
  <si>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</si>
  <si>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</si>
  <si>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</si>
  <si>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</si>
  <si>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</si>
  <si>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</si>
  <si>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</si>
  <si>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</si>
  <si>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</si>
  <si>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</si>
  <si>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</si>
  <si>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</si>
  <si>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</si>
  <si>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</si>
  <si>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</si>
  <si>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</si>
  <si>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</si>
  <si>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</si>
  <si>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</si>
  <si>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</si>
  <si>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</si>
  <si>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</si>
  <si>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</si>
  <si>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</si>
  <si>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</si>
  <si>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</si>
  <si>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</si>
  <si>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</si>
  <si>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</si>
  <si>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</si>
  <si>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</si>
  <si>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</si>
  <si>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</si>
  <si>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</si>
  <si>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</si>
  <si>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</si>
  <si>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</si>
  <si>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</si>
  <si>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</si>
  <si>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</si>
  <si>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</si>
  <si>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</si>
  <si>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</si>
  <si>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</si>
  <si>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</si>
  <si>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</si>
  <si>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</si>
  <si>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</si>
  <si>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</si>
  <si>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</si>
  <si>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</si>
  <si>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</si>
  <si>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</si>
  <si>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</si>
  <si>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</si>
  <si>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</si>
  <si>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</si>
  <si>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</si>
  <si>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</si>
  <si>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</si>
  <si>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</si>
  <si>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</si>
  <si>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</si>
  <si>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</si>
  <si>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</si>
  <si>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</si>
  <si>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</si>
  <si>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</si>
  <si>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</si>
  <si>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</si>
  <si>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</si>
  <si>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</si>
  <si>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</si>
  <si>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</si>
  <si>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</si>
  <si>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</si>
  <si>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</si>
  <si>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</si>
  <si>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</si>
  <si>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</si>
  <si>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</si>
  <si>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</si>
  <si>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</si>
  <si>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</si>
  <si>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</si>
  <si>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</si>
  <si>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</si>
  <si>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</si>
  <si>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</si>
  <si>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</si>
  <si>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</si>
  <si>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</si>
  <si>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</si>
  <si>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</si>
  <si>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</si>
  <si>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</si>
  <si>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</si>
  <si>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</si>
  <si>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</si>
  <si>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</si>
  <si>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</si>
  <si>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</si>
  <si>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</si>
  <si>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</si>
  <si>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</si>
  <si>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</si>
  <si>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</si>
  <si>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</si>
  <si>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</si>
  <si>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</si>
  <si>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</si>
  <si>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</si>
  <si>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</si>
  <si>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</si>
  <si>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</si>
  <si>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</si>
  <si>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</si>
  <si>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</si>
  <si>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</si>
  <si>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</si>
  <si>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</si>
  <si>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</si>
  <si>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</si>
  <si>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</si>
  <si>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</si>
  <si>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</si>
  <si>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</si>
  <si>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</si>
  <si>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</si>
  <si>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</si>
  <si>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</si>
  <si>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</si>
  <si>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</si>
  <si>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</si>
  <si>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</si>
  <si>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</si>
  <si>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</si>
  <si>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</si>
  <si>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</si>
  <si>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</si>
  <si>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</si>
  <si>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</si>
  <si>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</si>
  <si>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</si>
  <si>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</si>
  <si>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</si>
  <si>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</si>
  <si>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</si>
  <si>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</si>
  <si>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</si>
  <si>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</si>
  <si>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</si>
  <si>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</si>
  <si>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</si>
  <si>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</si>
  <si>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</si>
  <si>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</si>
  <si>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</si>
  <si>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</si>
  <si>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</si>
  <si>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</si>
  <si>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</si>
  <si>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</si>
  <si>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</si>
  <si>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</si>
  <si>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</si>
  <si>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</si>
  <si>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</si>
  <si>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</si>
  <si>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</si>
  <si>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</si>
  <si>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</si>
  <si>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</si>
  <si>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</si>
  <si>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</si>
  <si>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</si>
  <si>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</si>
  <si>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</si>
  <si>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</si>
  <si>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</si>
  <si>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</si>
  <si>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</si>
  <si>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</si>
  <si>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</si>
  <si>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</si>
  <si>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</si>
  <si>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</si>
  <si>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</si>
  <si>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</si>
  <si>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</si>
  <si>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</si>
  <si>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</si>
  <si>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</si>
  <si>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</si>
  <si>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</si>
  <si>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</si>
  <si>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</si>
  <si>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</si>
  <si>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</si>
  <si>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</si>
  <si>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</si>
  <si>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</si>
  <si>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</si>
  <si>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</si>
  <si>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</si>
  <si>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</si>
  <si>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</si>
  <si>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</si>
  <si>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</si>
  <si>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</si>
  <si>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</si>
  <si>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</si>
  <si>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</si>
  <si>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</si>
  <si>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</si>
  <si>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</si>
  <si>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</si>
  <si>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</si>
  <si>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</si>
  <si>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</si>
  <si>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</si>
  <si>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</si>
  <si>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</si>
  <si>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</si>
  <si>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</si>
  <si>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</si>
  <si>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</si>
  <si>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</si>
  <si>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</si>
  <si>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</si>
  <si>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</si>
  <si>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</si>
  <si>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</si>
  <si>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</si>
  <si>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</si>
  <si>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</si>
  <si>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</si>
  <si>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</si>
  <si>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</si>
  <si>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</si>
  <si>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</si>
  <si>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</si>
  <si>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</si>
  <si>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</si>
  <si>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</si>
  <si>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</si>
  <si>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</si>
  <si>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</si>
  <si>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</si>
  <si>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</si>
  <si>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</si>
  <si>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</si>
  <si>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</si>
  <si>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</si>
  <si>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</si>
  <si>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</si>
  <si>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</si>
  <si>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</si>
  <si>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</si>
  <si>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</si>
  <si>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</si>
  <si>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</si>
  <si>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</si>
  <si>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</si>
  <si>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</si>
  <si>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</si>
  <si>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</si>
  <si>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</si>
  <si>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</si>
  <si>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</si>
  <si>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</si>
  <si>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</si>
  <si>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</si>
  <si>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</si>
  <si>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</si>
  <si>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</si>
  <si>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</si>
  <si>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</si>
  <si>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</si>
  <si>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</si>
  <si>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</si>
  <si>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</si>
  <si>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</si>
  <si>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</si>
  <si>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</si>
  <si>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</si>
  <si>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</si>
  <si>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</si>
  <si>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</si>
  <si>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</si>
  <si>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</si>
  <si>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</si>
  <si>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</si>
  <si>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</si>
  <si>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</si>
  <si>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</si>
  <si>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</si>
  <si>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</si>
  <si>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</si>
  <si>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</si>
  <si>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</si>
  <si>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</si>
  <si>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</si>
  <si>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</si>
  <si>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</si>
  <si>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</si>
  <si>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</si>
  <si>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</si>
  <si>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</si>
  <si>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</si>
  <si>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</si>
  <si>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</si>
  <si>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</si>
  <si>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</si>
  <si>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</si>
  <si>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</si>
  <si>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</si>
  <si>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</si>
  <si>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</si>
  <si>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</si>
  <si>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</si>
  <si>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</si>
  <si>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</si>
  <si>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</si>
  <si>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</si>
  <si>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</si>
  <si>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</si>
  <si>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</si>
  <si>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</si>
  <si>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</si>
  <si>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</si>
  <si>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</si>
  <si>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</si>
  <si>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</si>
  <si>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</si>
  <si>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</si>
  <si>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</si>
  <si>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</si>
  <si>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</si>
  <si>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</si>
  <si>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</si>
  <si>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</si>
  <si>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</si>
  <si>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</si>
  <si>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</si>
  <si>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</si>
  <si>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</si>
  <si>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</si>
  <si>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</si>
  <si>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</si>
  <si>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</si>
  <si>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</si>
  <si>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</si>
  <si>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</si>
  <si>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</si>
  <si>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</si>
  <si>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</si>
  <si>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</si>
  <si>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</si>
  <si>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</si>
  <si>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</si>
  <si>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</si>
  <si>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</si>
  <si>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</si>
  <si>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</si>
  <si>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</si>
  <si>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</si>
  <si>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</si>
  <si>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</si>
  <si>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</si>
  <si>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</si>
  <si>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</si>
  <si>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</si>
  <si>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</si>
  <si>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</si>
  <si>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</si>
  <si>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</si>
  <si>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</si>
  <si>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</si>
  <si>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</si>
  <si>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</si>
  <si>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</si>
  <si>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</si>
  <si>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</si>
  <si>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</si>
  <si>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</si>
  <si>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</si>
  <si>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</si>
  <si>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</si>
  <si>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</si>
  <si>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</si>
  <si>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</si>
  <si>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</si>
  <si>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</si>
  <si>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</si>
  <si>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</si>
  <si>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</si>
  <si>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</si>
  <si>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</si>
  <si>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</si>
  <si>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</si>
  <si>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</si>
  <si>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</si>
  <si>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</si>
  <si>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</si>
  <si>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</si>
  <si>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</si>
  <si>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</si>
  <si>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</si>
  <si>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</si>
  <si>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</si>
  <si>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</si>
  <si>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</si>
  <si>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</si>
  <si>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</si>
  <si>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</si>
  <si>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</si>
  <si>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</si>
  <si>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</si>
  <si>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</si>
  <si>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</si>
  <si>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</si>
  <si>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</si>
  <si>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</si>
  <si>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</si>
  <si>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</si>
  <si>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</si>
  <si>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</si>
  <si>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</si>
  <si>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</si>
  <si>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</si>
  <si>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</si>
  <si>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</si>
  <si>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</si>
  <si>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</si>
  <si>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</si>
  <si>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</si>
  <si>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</si>
  <si>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</si>
  <si>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</si>
  <si>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</si>
  <si>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</si>
  <si>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</si>
  <si>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</si>
  <si>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</si>
  <si>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</si>
  <si>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</si>
  <si>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</si>
  <si>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</si>
  <si>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</si>
  <si>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</si>
  <si>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</si>
  <si>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</si>
  <si>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</si>
  <si>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</si>
  <si>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</si>
  <si>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</si>
  <si>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</si>
  <si>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</si>
  <si>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</si>
  <si>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</si>
  <si>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</si>
  <si>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</si>
  <si>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</si>
  <si>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</si>
  <si>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</si>
  <si>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</si>
  <si>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</si>
  <si>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</si>
  <si>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</si>
  <si>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</si>
  <si>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</si>
  <si>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</si>
  <si>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</si>
  <si>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</si>
  <si>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</si>
  <si>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</si>
  <si>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</si>
  <si>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</si>
  <si>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</si>
  <si>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</si>
  <si>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</si>
  <si>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</si>
  <si>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</si>
  <si>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</si>
  <si>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</si>
  <si>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</si>
  <si>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</si>
  <si>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</si>
  <si>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</si>
  <si>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</si>
  <si>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</si>
  <si>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</si>
  <si>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</si>
  <si>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</si>
  <si>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</si>
  <si>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</si>
  <si>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</si>
  <si>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</si>
  <si>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</si>
  <si>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</si>
  <si>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</si>
  <si>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</si>
  <si>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</si>
  <si>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</si>
  <si>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</si>
  <si>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</si>
  <si>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</si>
  <si>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</si>
  <si>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</si>
  <si>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</si>
  <si>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</si>
  <si>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</si>
  <si>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</si>
  <si>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</si>
  <si>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</si>
  <si>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</si>
  <si>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</si>
  <si>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</si>
  <si>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</si>
  <si>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</si>
  <si>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</si>
  <si>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</si>
  <si>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</si>
  <si>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</si>
  <si>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</si>
  <si>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</si>
  <si>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</si>
  <si>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</si>
  <si>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</si>
  <si>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</si>
  <si>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</si>
  <si>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</si>
  <si>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</si>
  <si>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</si>
  <si>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</si>
  <si>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</si>
  <si>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</si>
  <si>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</si>
  <si>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</si>
  <si>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</si>
  <si>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</si>
  <si>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</si>
  <si>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</si>
  <si>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</si>
  <si>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</si>
  <si>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</si>
  <si>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</si>
  <si>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</si>
  <si>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</si>
  <si>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</si>
  <si>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</si>
  <si>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</si>
  <si>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</si>
  <si>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</si>
  <si>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</si>
  <si>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</si>
  <si>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</si>
  <si>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</si>
  <si>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</si>
  <si>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</si>
  <si>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</si>
  <si>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</si>
  <si>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</si>
  <si>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</si>
  <si>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</si>
  <si>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</si>
  <si>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</si>
  <si>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</si>
  <si>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</si>
  <si>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</si>
  <si>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</si>
  <si>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</si>
  <si>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</si>
  <si>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</si>
  <si>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</si>
  <si>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</si>
  <si>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</si>
  <si>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</si>
  <si>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</si>
  <si>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</si>
  <si>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</si>
  <si>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</si>
  <si>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</si>
  <si>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</si>
  <si>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</si>
  <si>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</si>
  <si>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</si>
  <si>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</si>
  <si>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</si>
  <si>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</si>
  <si>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</si>
  <si>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</si>
  <si>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</si>
  <si>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</si>
  <si>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</si>
  <si>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</si>
  <si>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</si>
  <si>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</si>
  <si>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</si>
  <si>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</si>
  <si>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</si>
  <si>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</si>
  <si>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</si>
  <si>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</si>
  <si>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</si>
  <si>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</si>
  <si>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</si>
  <si>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</si>
  <si>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</si>
  <si>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</si>
  <si>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</si>
  <si>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</si>
  <si>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</si>
  <si>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</si>
  <si>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</si>
  <si>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</si>
  <si>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</si>
  <si>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</si>
  <si>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</si>
  <si>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</si>
  <si>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</si>
  <si>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</si>
  <si>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</si>
  <si>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</si>
  <si>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</si>
  <si>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</si>
  <si>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</si>
  <si>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</si>
  <si>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</si>
  <si>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</si>
  <si>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</si>
  <si>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</si>
  <si>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</si>
  <si>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</si>
  <si>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</si>
  <si>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</si>
  <si>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</si>
  <si>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</si>
  <si>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</si>
  <si>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</si>
  <si>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</si>
  <si>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</si>
  <si>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</si>
  <si>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</si>
  <si>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</si>
  <si>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</si>
  <si>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</si>
  <si>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</si>
  <si>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</si>
  <si>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</si>
  <si>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</si>
  <si>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</si>
  <si>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</si>
  <si>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</si>
  <si>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</si>
  <si>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</si>
  <si>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</si>
  <si>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</si>
  <si>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</si>
  <si>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</si>
  <si>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</si>
  <si>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</si>
  <si>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</si>
  <si>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</si>
  <si>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</si>
  <si>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</si>
  <si>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</si>
  <si>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</si>
  <si>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</si>
  <si>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</si>
  <si>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</si>
  <si>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</si>
  <si>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</si>
  <si>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</si>
  <si>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</si>
  <si>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</si>
  <si>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</si>
  <si>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</si>
  <si>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</si>
  <si>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</si>
  <si>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</si>
  <si>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</si>
  <si>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</si>
  <si>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</si>
  <si>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</si>
  <si>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</si>
  <si>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</si>
  <si>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</si>
  <si>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</si>
  <si>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</si>
  <si>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</si>
  <si>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</si>
  <si>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</si>
  <si>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</si>
  <si>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</si>
  <si>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</si>
  <si>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</si>
  <si>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</si>
  <si>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</si>
  <si>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</si>
  <si>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</si>
  <si>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</si>
  <si>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</si>
  <si>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</si>
  <si>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</si>
  <si>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</si>
  <si>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</si>
  <si>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</si>
  <si>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</si>
  <si>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</si>
  <si>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</si>
  <si>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</si>
  <si>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</si>
  <si>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</si>
  <si>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</si>
  <si>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</si>
  <si>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</si>
  <si>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</si>
  <si>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</si>
  <si>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</si>
  <si>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</si>
  <si>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</si>
  <si>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</si>
  <si>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</si>
  <si>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</si>
  <si>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</si>
  <si>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</si>
  <si>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</si>
  <si>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</si>
  <si>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</si>
  <si>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</si>
  <si>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</si>
  <si>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</si>
  <si>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</si>
  <si>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</si>
  <si>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</si>
  <si>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</si>
  <si>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</si>
  <si>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</si>
  <si>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</si>
  <si>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</si>
  <si>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</si>
  <si>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</si>
  <si>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</si>
  <si>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</si>
  <si>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</si>
  <si>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</si>
  <si>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</si>
  <si>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</si>
  <si>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</si>
  <si>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</si>
  <si>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</si>
  <si>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</si>
  <si>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</si>
  <si>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</si>
  <si>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</si>
  <si>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</si>
  <si>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</si>
  <si>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</si>
  <si>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</si>
  <si>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</si>
  <si>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</si>
  <si>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</si>
  <si>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</si>
  <si>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</si>
  <si>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</si>
  <si>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</si>
  <si>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</si>
  <si>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</si>
  <si>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</si>
  <si>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</si>
  <si>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</si>
  <si>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</si>
  <si>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</si>
  <si>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</si>
  <si>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</si>
  <si>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</si>
  <si>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</si>
  <si>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</si>
  <si>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</si>
  <si>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</si>
  <si>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</si>
  <si>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</si>
  <si>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</si>
  <si>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</si>
  <si>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</si>
  <si>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</si>
  <si>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</si>
  <si>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</si>
  <si>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</si>
  <si>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</si>
  <si>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</si>
  <si>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</si>
  <si>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</si>
  <si>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</si>
  <si>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</si>
  <si>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</si>
  <si>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</si>
  <si>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</si>
  <si>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</si>
  <si>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</si>
  <si>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</si>
  <si>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</si>
  <si>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</si>
  <si>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</si>
  <si>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</si>
  <si>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</si>
  <si>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</si>
  <si>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</si>
  <si>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</si>
  <si>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</si>
  <si>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</si>
  <si>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</si>
  <si>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</si>
  <si>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</si>
  <si>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</si>
  <si>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</si>
  <si>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</si>
  <si>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</si>
  <si>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</si>
  <si>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</si>
  <si>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</si>
  <si>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</si>
  <si>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</si>
  <si>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</si>
  <si>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</si>
  <si>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</si>
  <si>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</si>
  <si>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</si>
  <si>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</si>
  <si>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</si>
  <si>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</si>
  <si>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</si>
  <si>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</si>
  <si>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</si>
  <si>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</si>
  <si>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</si>
  <si>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</si>
  <si>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</si>
  <si>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</si>
  <si>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</si>
  <si>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</si>
  <si>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</si>
  <si>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</si>
  <si>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</si>
  <si>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</si>
  <si>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</si>
  <si>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</si>
  <si>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</si>
  <si>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</si>
  <si>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</si>
  <si>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</si>
  <si>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</si>
  <si>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</si>
  <si>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</si>
  <si>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</si>
  <si>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</si>
  <si>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</si>
  <si>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</si>
  <si>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</si>
  <si>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</si>
  <si>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</si>
  <si>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</si>
  <si>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</si>
  <si>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</si>
  <si>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</si>
  <si>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</si>
  <si>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</si>
  <si>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</si>
  <si>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</si>
  <si>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</si>
  <si>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</si>
  <si>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</si>
  <si>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</si>
  <si>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</si>
  <si>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</si>
  <si>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</si>
  <si>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</si>
  <si>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</si>
  <si>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</si>
  <si>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</si>
  <si>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</si>
  <si>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</si>
  <si>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</si>
  <si>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</si>
  <si>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</si>
  <si>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</si>
  <si>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</si>
  <si>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</si>
  <si>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</si>
  <si>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</si>
  <si>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</si>
  <si>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</si>
  <si>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</si>
  <si>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</si>
  <si>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</si>
  <si>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</si>
  <si>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</si>
  <si>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</si>
  <si>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</si>
  <si>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</si>
  <si>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</si>
  <si>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</si>
  <si>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</si>
  <si>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</si>
  <si>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</si>
  <si>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</si>
  <si>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</si>
  <si>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</si>
  <si>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</si>
  <si>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</si>
  <si>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</si>
  <si>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</si>
  <si>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</si>
  <si>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</si>
  <si>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</si>
  <si>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</si>
  <si>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</si>
  <si>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</si>
  <si>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</si>
  <si>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</si>
  <si>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</si>
  <si>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</si>
  <si>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</si>
  <si>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</si>
  <si>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</si>
  <si>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</si>
  <si>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</si>
  <si>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</si>
  <si>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</si>
  <si>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</si>
  <si>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</si>
  <si>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</si>
  <si>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</si>
  <si>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</si>
  <si>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</si>
  <si>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</si>
  <si>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</si>
  <si>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</si>
  <si>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</si>
  <si>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</si>
  <si>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</si>
  <si>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</si>
  <si>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</si>
  <si>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</si>
  <si>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</si>
  <si>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</si>
  <si>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</si>
  <si>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</si>
  <si>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</si>
  <si>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</si>
  <si>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</si>
  <si>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</si>
  <si>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</si>
  <si>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</si>
  <si>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</si>
  <si>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</si>
  <si>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</si>
  <si>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</si>
  <si>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</si>
  <si>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</si>
  <si>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</si>
  <si>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</si>
  <si>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</si>
  <si>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</si>
  <si>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</si>
  <si>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</si>
  <si>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</si>
  <si>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</si>
  <si>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</si>
  <si>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</si>
  <si>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</si>
  <si>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</si>
  <si>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</si>
  <si>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</si>
  <si>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</si>
  <si>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</si>
  <si>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</si>
  <si>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</si>
  <si>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</si>
  <si>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</si>
  <si>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</si>
  <si>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</si>
  <si>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</si>
  <si>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</si>
  <si>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</si>
  <si>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</si>
  <si>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</si>
  <si>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</si>
  <si>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</si>
  <si>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</si>
  <si>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</si>
  <si>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</si>
  <si>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</si>
  <si>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</si>
  <si>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</si>
  <si>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</si>
  <si>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</si>
  <si>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</si>
  <si>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</si>
  <si>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</si>
  <si>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</si>
  <si>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</si>
  <si>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</si>
  <si>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</si>
  <si>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</si>
  <si>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</si>
  <si>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</si>
  <si>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</si>
  <si>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</si>
  <si>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</si>
  <si>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</si>
  <si>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</si>
  <si>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</si>
  <si>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</si>
  <si>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</si>
  <si>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</si>
  <si>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</si>
  <si>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</si>
  <si>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</si>
  <si>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</si>
  <si>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</si>
  <si>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</si>
  <si>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</si>
  <si>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</si>
  <si>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</si>
  <si>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</si>
  <si>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</si>
  <si>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</si>
  <si>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</si>
  <si>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</si>
  <si>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</si>
  <si>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</si>
  <si>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</si>
  <si>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</si>
  <si>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</si>
  <si>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</si>
  <si>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</si>
  <si>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</si>
  <si>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</si>
  <si>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</si>
  <si>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</si>
  <si>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</si>
  <si>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</si>
  <si>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</si>
  <si>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</si>
  <si>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</si>
  <si>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</si>
  <si>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</si>
  <si>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</si>
  <si>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</si>
  <si>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</si>
  <si>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</si>
  <si>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</si>
  <si>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</si>
  <si>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</si>
  <si>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</si>
  <si>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</si>
  <si>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</si>
  <si>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</si>
  <si>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</si>
  <si>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</si>
  <si>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</si>
  <si>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</si>
  <si>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</si>
  <si>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</si>
  <si>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</si>
  <si>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</si>
  <si>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</si>
  <si>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</si>
  <si>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</si>
  <si>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</si>
  <si>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</si>
  <si>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</si>
  <si>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</si>
  <si>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</si>
  <si>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</si>
  <si>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</si>
  <si>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</si>
  <si>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</si>
  <si>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</si>
  <si>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</si>
  <si>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</si>
  <si>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</si>
  <si>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</si>
  <si>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</si>
  <si>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</si>
  <si>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</si>
  <si>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</si>
  <si>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</si>
  <si>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</si>
  <si>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</si>
  <si>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</si>
  <si>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</si>
  <si>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</si>
  <si>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</si>
  <si>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</si>
  <si>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</si>
  <si>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</si>
  <si>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</si>
  <si>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</si>
  <si>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</si>
  <si>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</si>
  <si>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</si>
  <si>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</si>
  <si>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</si>
  <si>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</si>
  <si>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</si>
  <si>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</si>
  <si>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</si>
  <si>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</si>
  <si>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</si>
  <si>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</si>
  <si>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</si>
  <si>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</si>
  <si>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</si>
  <si>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</si>
  <si>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</si>
  <si>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</si>
  <si>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</si>
  <si>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</si>
  <si>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</si>
  <si>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</si>
  <si>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</si>
  <si>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</si>
  <si>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</si>
  <si>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</si>
  <si>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</si>
  <si>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</si>
  <si>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</si>
  <si>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</si>
  <si>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</si>
  <si>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</si>
  <si>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</si>
  <si>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</si>
  <si>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</si>
  <si>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</si>
  <si>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</si>
  <si>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</si>
  <si>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</si>
  <si>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</si>
  <si>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</si>
  <si>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</si>
  <si>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</si>
  <si>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</si>
  <si>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</si>
  <si>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</si>
  <si>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</si>
  <si>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</si>
  <si>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</si>
  <si>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</si>
  <si>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</si>
  <si>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</si>
  <si>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</si>
  <si>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</si>
  <si>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</si>
  <si>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</si>
  <si>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</si>
  <si>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</si>
  <si>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</si>
  <si>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</si>
  <si>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</si>
  <si>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</si>
  <si>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</si>
  <si>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</si>
  <si>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</si>
  <si>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</si>
  <si>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</si>
  <si>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</si>
  <si>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</si>
  <si>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</si>
  <si>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</si>
  <si>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</si>
  <si>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</si>
  <si>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</si>
  <si>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</si>
  <si>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</si>
  <si>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</si>
  <si>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</si>
  <si>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</si>
  <si>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</si>
  <si>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</si>
  <si>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</si>
  <si>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</si>
  <si>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</si>
  <si>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</si>
  <si>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</si>
  <si>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</si>
  <si>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</si>
  <si>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</si>
  <si>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</si>
  <si>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</si>
  <si>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</si>
  <si>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</si>
  <si>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</si>
  <si>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</si>
  <si>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</si>
  <si>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</si>
  <si>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</si>
  <si>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</si>
  <si>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</si>
  <si>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</si>
  <si>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</si>
  <si>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</si>
  <si>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</si>
  <si>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</si>
  <si>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</si>
  <si>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</si>
  <si>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</si>
  <si>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</si>
  <si>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</si>
  <si>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</si>
  <si>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</si>
  <si>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</si>
  <si>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</si>
  <si>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</si>
  <si>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</si>
  <si>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</si>
  <si>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</si>
  <si>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</si>
  <si>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</si>
  <si>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</si>
  <si>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</si>
  <si>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</si>
  <si>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</si>
  <si>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</si>
  <si>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</si>
  <si>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</si>
  <si>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</si>
  <si>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</si>
  <si>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</si>
  <si>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</si>
  <si>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</si>
  <si>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</si>
  <si>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</si>
  <si>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</si>
  <si>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</si>
  <si>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</si>
  <si>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</si>
  <si>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</si>
  <si>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</si>
  <si>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</si>
  <si>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</si>
  <si>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</si>
  <si>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</si>
  <si>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</si>
  <si>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</si>
  <si>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</si>
  <si>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</si>
  <si>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</si>
  <si>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</si>
  <si>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</si>
  <si>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</si>
  <si>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</si>
  <si>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</si>
  <si>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</si>
  <si>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</si>
  <si>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</si>
  <si>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</si>
  <si>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</si>
  <si>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</si>
  <si>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</si>
  <si>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</si>
  <si>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</si>
  <si>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</si>
  <si>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</si>
  <si>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</si>
  <si>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</si>
  <si>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</si>
  <si>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</si>
  <si>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</si>
  <si>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</si>
  <si>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</si>
  <si>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</si>
  <si>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</si>
  <si>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</si>
  <si>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</si>
  <si>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</si>
  <si>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</si>
  <si>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</si>
  <si>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</si>
  <si>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</si>
  <si>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</si>
  <si>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</si>
  <si>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</si>
  <si>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</si>
  <si>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</si>
  <si>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</si>
  <si>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</si>
  <si>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</si>
  <si>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</si>
  <si>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</si>
  <si>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</si>
  <si>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</si>
  <si>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</si>
  <si>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</si>
  <si>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</si>
  <si>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</si>
  <si>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</si>
  <si>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</si>
  <si>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</si>
  <si>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</si>
  <si>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</si>
  <si>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</si>
  <si>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</si>
  <si>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</si>
  <si>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</si>
  <si>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</si>
  <si>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</si>
  <si>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</si>
  <si>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</si>
  <si>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</si>
  <si>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</si>
  <si>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</si>
  <si>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</si>
  <si>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</si>
  <si>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</si>
  <si>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</si>
  <si>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</si>
  <si>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</si>
  <si>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</si>
  <si>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</si>
  <si>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</si>
  <si>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</si>
  <si>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</si>
  <si>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</si>
  <si>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</si>
  <si>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</si>
  <si>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</si>
  <si>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</si>
  <si>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</si>
  <si>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</si>
  <si>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</si>
  <si>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</si>
  <si>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</si>
  <si>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</si>
  <si>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</si>
  <si>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</si>
  <si>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</si>
  <si>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</si>
  <si>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</si>
  <si>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</si>
  <si>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</si>
  <si>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</si>
  <si>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</si>
  <si>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</si>
  <si>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</si>
  <si>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</si>
  <si>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</si>
  <si>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</si>
  <si>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</si>
  <si>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</si>
  <si>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</si>
  <si>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</si>
  <si>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</si>
  <si>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</si>
  <si>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</si>
  <si>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</si>
  <si>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</si>
  <si>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</si>
  <si>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</si>
  <si>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</si>
  <si>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</si>
  <si>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</si>
  <si>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</si>
  <si>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</si>
  <si>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</si>
  <si>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</si>
  <si>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</si>
  <si>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</si>
  <si>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</si>
  <si>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</si>
  <si>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</si>
  <si>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</si>
  <si>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</si>
  <si>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</si>
  <si>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</si>
  <si>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</si>
  <si>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</si>
  <si>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</si>
  <si>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</si>
  <si>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</si>
  <si>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</si>
  <si>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</si>
  <si>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</si>
  <si>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</si>
  <si>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</si>
  <si>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</si>
  <si>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</si>
  <si>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</si>
  <si>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</si>
  <si>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</si>
  <si>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</si>
  <si>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</si>
  <si>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</si>
  <si>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</si>
  <si>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</si>
  <si>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</si>
  <si>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</si>
  <si>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</si>
  <si>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</si>
  <si>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</si>
  <si>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</si>
  <si>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</si>
  <si>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</si>
  <si>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</si>
  <si>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</si>
  <si>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</si>
  <si>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</si>
  <si>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</si>
  <si>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</si>
  <si>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</si>
  <si>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</si>
  <si>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</si>
  <si>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</si>
  <si>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</si>
  <si>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</si>
  <si>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</si>
  <si>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</si>
  <si>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</si>
  <si>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</si>
  <si>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</si>
  <si>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</si>
  <si>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</si>
  <si>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</si>
  <si>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</si>
  <si>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</si>
  <si>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</si>
  <si>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</si>
  <si>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</si>
  <si>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</si>
  <si>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</si>
  <si>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</si>
  <si>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</si>
  <si>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</si>
  <si>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</si>
  <si>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</si>
  <si>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</si>
  <si>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</si>
  <si>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</si>
  <si>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</si>
  <si>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</si>
  <si>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</si>
  <si>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</si>
  <si>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</si>
  <si>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</si>
  <si>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</si>
  <si>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</si>
  <si>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</si>
  <si>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</si>
  <si>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</si>
  <si>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</si>
  <si>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</si>
  <si>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</si>
  <si>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</si>
  <si>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</si>
  <si>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</si>
  <si>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</si>
  <si>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</si>
  <si>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</si>
  <si>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</si>
  <si>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</si>
  <si>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</si>
  <si>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</si>
  <si>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</si>
  <si>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</si>
  <si>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</si>
  <si>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</si>
  <si>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</si>
  <si>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</si>
  <si>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</si>
  <si>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</si>
  <si>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</si>
  <si>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</si>
  <si>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</si>
  <si>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</si>
  <si>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</si>
  <si>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</si>
  <si>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</si>
  <si>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</si>
  <si>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</si>
  <si>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</si>
  <si>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</si>
  <si>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</si>
  <si>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</si>
  <si>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</si>
  <si>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</si>
  <si>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</si>
  <si>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</si>
  <si>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</si>
  <si>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</si>
  <si>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</si>
  <si>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</si>
  <si>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</si>
  <si>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</si>
  <si>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</si>
  <si>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</si>
  <si>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</si>
  <si>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</si>
  <si>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</si>
  <si>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</si>
  <si>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</si>
  <si>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</si>
  <si>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</si>
  <si>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</si>
  <si>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</si>
  <si>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</si>
  <si>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</si>
  <si>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</si>
  <si>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</si>
  <si>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</si>
  <si>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</si>
  <si>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</si>
  <si>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</si>
  <si>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</si>
  <si>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</si>
  <si>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</si>
  <si>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</si>
  <si>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</si>
  <si>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</si>
  <si>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</si>
  <si>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</si>
  <si>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</si>
  <si>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</si>
  <si>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</si>
  <si>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</si>
  <si>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</si>
  <si>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</si>
  <si>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</si>
  <si>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</si>
  <si>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</si>
  <si>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</si>
  <si>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</si>
  <si>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</si>
  <si>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</si>
  <si>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</si>
  <si>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</si>
  <si>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</si>
  <si>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</si>
  <si>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</si>
  <si>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</si>
  <si>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</si>
  <si>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</si>
  <si>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</si>
  <si>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</si>
  <si>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</si>
  <si>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</si>
  <si>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</si>
  <si>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</si>
  <si>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</si>
  <si>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</si>
  <si>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</si>
  <si>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</si>
  <si>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</si>
  <si>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</si>
  <si>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</si>
  <si>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</si>
  <si>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</si>
  <si>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</si>
  <si>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</si>
  <si>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</si>
  <si>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</si>
  <si>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</si>
  <si>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</si>
  <si>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</si>
  <si>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</si>
  <si>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</si>
  <si>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</si>
  <si>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</si>
  <si>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</si>
  <si>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</si>
  <si>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</si>
  <si>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</si>
  <si>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</si>
  <si>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</si>
  <si>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</si>
  <si>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</si>
  <si>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</si>
  <si>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</si>
  <si>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</si>
  <si>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</si>
  <si>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</si>
  <si>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</si>
  <si>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</si>
  <si>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</si>
  <si>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</si>
  <si>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</si>
  <si>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</si>
  <si>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</si>
  <si>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</si>
  <si>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</si>
  <si>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</si>
  <si>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</si>
  <si>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</si>
  <si>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</si>
  <si>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</si>
  <si>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</si>
  <si>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</si>
  <si>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</si>
  <si>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</si>
  <si>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</si>
  <si>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</si>
  <si>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</si>
  <si>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</si>
  <si>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</si>
  <si>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</si>
  <si>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</si>
  <si>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</si>
  <si>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</si>
  <si>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</si>
  <si>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</si>
  <si>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</si>
  <si>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</si>
  <si>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</si>
  <si>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</si>
  <si>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</si>
  <si>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</si>
  <si>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</si>
  <si>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</si>
  <si>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</si>
  <si>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</si>
  <si>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</si>
  <si>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</si>
  <si>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</si>
  <si>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</si>
  <si>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</si>
  <si>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</si>
  <si>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</si>
  <si>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</si>
  <si>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</si>
  <si>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</si>
  <si>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</si>
  <si>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</si>
  <si>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</si>
  <si>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</si>
  <si>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</si>
  <si>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</si>
  <si>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</si>
  <si>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</si>
  <si>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</si>
  <si>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</si>
  <si>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</si>
  <si>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</si>
  <si>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</si>
  <si>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</si>
  <si>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</si>
  <si>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</si>
  <si>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</si>
  <si>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</si>
  <si>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</si>
  <si>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</si>
  <si>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</si>
  <si>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</si>
  <si>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</si>
  <si>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</si>
  <si>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</si>
  <si>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</si>
  <si>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</si>
  <si>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</si>
  <si>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</si>
  <si>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</si>
  <si>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</si>
  <si>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</si>
  <si>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</si>
  <si>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</si>
  <si>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</si>
  <si>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</si>
  <si>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</si>
  <si>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</si>
  <si>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</si>
  <si>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</si>
  <si>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</si>
  <si>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</si>
  <si>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</si>
  <si>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</si>
  <si>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</si>
  <si>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</si>
  <si>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</si>
  <si>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</si>
  <si>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</si>
  <si>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</si>
  <si>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</si>
  <si>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</si>
  <si>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</si>
  <si>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</si>
  <si>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</si>
  <si>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</si>
  <si>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</si>
  <si>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</si>
  <si>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</si>
  <si>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</si>
  <si>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</si>
  <si>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</si>
  <si>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</si>
  <si>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</si>
  <si>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</si>
  <si>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</si>
  <si>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</si>
  <si>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</si>
  <si>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</si>
  <si>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</si>
  <si>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</si>
  <si>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</si>
  <si>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</si>
  <si>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</si>
  <si>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</si>
  <si>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</si>
  <si>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</si>
  <si>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</si>
  <si>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</si>
  <si>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</si>
  <si>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</si>
  <si>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</si>
  <si>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</si>
  <si>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</si>
  <si>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</si>
  <si>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</si>
  <si>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</si>
  <si>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</si>
  <si>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</si>
  <si>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</si>
  <si>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</si>
  <si>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</si>
  <si>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</si>
  <si>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</si>
  <si>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</si>
  <si>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</si>
  <si>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</si>
  <si>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</si>
  <si>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</si>
  <si>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</si>
  <si>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</si>
  <si>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</si>
  <si>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</si>
  <si>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</si>
  <si>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</si>
  <si>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</si>
  <si>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</si>
  <si>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</si>
  <si>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</si>
  <si>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</si>
  <si>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</si>
  <si>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</si>
  <si>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</si>
  <si>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</si>
  <si>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</si>
  <si>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</si>
  <si>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</si>
  <si>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</si>
  <si>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</si>
  <si>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</si>
  <si>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</si>
  <si>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</si>
  <si>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</si>
  <si>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</si>
  <si>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</si>
  <si>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</si>
  <si>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</si>
  <si>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</si>
  <si>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</si>
  <si>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</si>
  <si>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</si>
  <si>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</si>
  <si>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</si>
  <si>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</si>
  <si>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</si>
  <si>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</si>
  <si>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</si>
  <si>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</si>
  <si>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</si>
  <si>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</si>
  <si>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</si>
  <si>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</si>
  <si>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</si>
  <si>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</si>
  <si>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</si>
  <si>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</si>
  <si>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</si>
  <si>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</si>
  <si>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</si>
  <si>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</si>
  <si>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</si>
  <si>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</si>
  <si>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</si>
  <si>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</si>
  <si>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</si>
  <si>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</si>
  <si>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</si>
  <si>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</si>
  <si>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</si>
  <si>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</si>
  <si>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</si>
  <si>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</si>
  <si>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</si>
  <si>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</si>
  <si>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</si>
  <si>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</si>
  <si>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</si>
  <si>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</si>
  <si>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</si>
  <si>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</si>
  <si>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</si>
  <si>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</si>
  <si>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</si>
  <si>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</si>
  <si>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</si>
  <si>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</si>
  <si>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</si>
  <si>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</si>
  <si>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</si>
  <si>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</si>
  <si>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</si>
  <si>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</si>
  <si>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</si>
  <si>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</si>
  <si>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</si>
  <si>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</si>
  <si>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</si>
  <si>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</si>
  <si>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</si>
  <si>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</si>
  <si>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</si>
  <si>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</si>
  <si>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</si>
  <si>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</si>
  <si>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</si>
  <si>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</si>
  <si>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</si>
  <si>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</si>
  <si>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</si>
  <si>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</si>
  <si>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</si>
  <si>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</si>
  <si>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</si>
  <si>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</si>
  <si>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</si>
  <si>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</si>
  <si>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</si>
  <si>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</si>
  <si>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</si>
  <si>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</si>
  <si>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</si>
  <si>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</si>
  <si>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</si>
  <si>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</si>
  <si>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</si>
  <si>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</si>
  <si>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</si>
  <si>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</si>
  <si>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</si>
  <si>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</si>
  <si>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</si>
  <si>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</si>
  <si>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</si>
  <si>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</si>
  <si>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</si>
  <si>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</si>
  <si>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</si>
  <si>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</si>
  <si>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</si>
  <si>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</si>
  <si>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</si>
  <si>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</si>
  <si>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</si>
  <si>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</si>
  <si>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</si>
  <si>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</si>
  <si>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</si>
  <si>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</si>
  <si>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</si>
  <si>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</si>
  <si>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</si>
  <si>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</si>
  <si>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</si>
  <si>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</si>
  <si>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</si>
  <si>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</si>
  <si>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</si>
  <si>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</si>
  <si>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</si>
  <si>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</si>
  <si>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</si>
  <si>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</si>
  <si>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</si>
  <si>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</si>
  <si>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</si>
  <si>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</si>
  <si>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</si>
  <si>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</si>
  <si>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</si>
  <si>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</si>
  <si>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</si>
  <si>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</si>
  <si>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</si>
  <si>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</si>
  <si>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</si>
  <si>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</si>
  <si>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</si>
  <si>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</si>
  <si>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</si>
  <si>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</si>
  <si>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</si>
  <si>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</si>
  <si>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</si>
  <si>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</si>
  <si>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</si>
  <si>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</si>
  <si>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</si>
  <si>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</si>
  <si>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</si>
  <si>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</si>
  <si>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</si>
  <si>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</si>
  <si>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</si>
  <si>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</si>
  <si>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</si>
  <si>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</si>
  <si>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</si>
  <si>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</si>
  <si>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</si>
  <si>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</si>
  <si>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</si>
  <si>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</si>
  <si>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</si>
  <si>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</si>
  <si>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</si>
  <si>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</si>
  <si>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</si>
  <si>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</si>
  <si>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</si>
  <si>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</si>
  <si>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</si>
  <si>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</si>
  <si>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</si>
  <si>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</si>
  <si>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</si>
  <si>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</si>
  <si>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</si>
  <si>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</si>
  <si>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</si>
  <si>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</si>
  <si>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</si>
  <si>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</si>
  <si>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</si>
  <si>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</si>
  <si>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</si>
  <si>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</si>
  <si>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</si>
  <si>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</si>
  <si>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</si>
  <si>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</si>
  <si>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</si>
  <si>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</si>
  <si>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</si>
  <si>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</si>
  <si>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</si>
  <si>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</si>
  <si>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</si>
  <si>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</si>
  <si>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</si>
  <si>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</si>
  <si>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</si>
  <si>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</si>
  <si>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</si>
  <si>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</si>
  <si>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</si>
  <si>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</si>
  <si>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</si>
  <si>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</si>
  <si>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</si>
  <si>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</si>
  <si>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</si>
  <si>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</si>
  <si>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</si>
  <si>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</si>
  <si>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</si>
  <si>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</si>
  <si>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</si>
  <si>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</si>
  <si>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</si>
  <si>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</si>
  <si>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</si>
  <si>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</si>
  <si>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</si>
  <si>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</si>
  <si>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</si>
  <si>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</si>
  <si>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</si>
  <si>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</si>
  <si>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</si>
  <si>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</si>
  <si>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</si>
  <si>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</si>
  <si>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</si>
  <si>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</si>
  <si>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</si>
  <si>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</si>
  <si>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</si>
  <si>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</si>
  <si>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</si>
  <si>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</si>
  <si>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</si>
  <si>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</si>
  <si>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</si>
  <si>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</si>
  <si>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</si>
  <si>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</si>
  <si>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</si>
  <si>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</si>
  <si>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</si>
  <si>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</si>
  <si>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</si>
  <si>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</si>
  <si>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</si>
  <si>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</si>
  <si>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</si>
  <si>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</si>
  <si>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</si>
  <si>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</si>
  <si>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</si>
  <si>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</si>
  <si>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</si>
  <si>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</si>
  <si>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</si>
  <si>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</si>
  <si>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</si>
  <si>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</si>
  <si>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</si>
  <si>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</si>
  <si>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</si>
  <si>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</si>
  <si>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</si>
  <si>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</si>
  <si>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</si>
  <si>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</si>
  <si>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</si>
  <si>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</si>
  <si>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</si>
  <si>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</si>
  <si>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</si>
  <si>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</si>
  <si>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</si>
  <si>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</si>
  <si>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</si>
  <si>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</si>
  <si>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</si>
  <si>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</si>
  <si>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</si>
  <si>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</si>
  <si>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</si>
  <si>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</si>
  <si>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</si>
  <si>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</si>
  <si>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</si>
  <si>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</si>
  <si>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</si>
  <si>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</si>
  <si>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</si>
  <si>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</si>
  <si>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</si>
  <si>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</si>
  <si>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</si>
  <si>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</si>
  <si>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</si>
  <si>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</si>
  <si>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</si>
  <si>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</si>
  <si>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</si>
  <si>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</si>
  <si>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</si>
  <si>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</si>
  <si>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</si>
  <si>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</si>
  <si>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</si>
  <si>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</si>
  <si>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</si>
  <si>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</si>
  <si>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</si>
  <si>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</si>
  <si>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</si>
  <si>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</si>
  <si>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</si>
  <si>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</si>
  <si>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</si>
  <si>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</si>
  <si>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</si>
  <si>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</si>
  <si>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</si>
  <si>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</si>
  <si>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</si>
  <si>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</si>
  <si>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</si>
  <si>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</si>
  <si>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</si>
  <si>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</si>
  <si>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</si>
  <si>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</si>
  <si>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</si>
  <si>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</si>
  <si>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</si>
  <si>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</si>
  <si>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</si>
  <si>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</si>
  <si>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</si>
  <si>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</si>
  <si>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</si>
  <si>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</si>
  <si>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</si>
  <si>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</si>
  <si>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</si>
  <si>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</si>
  <si>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</si>
  <si>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</si>
  <si>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</si>
  <si>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</si>
  <si>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</si>
  <si>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</si>
  <si>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</si>
  <si>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</si>
  <si>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</si>
  <si>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</si>
  <si>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</si>
  <si>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</si>
  <si>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</si>
  <si>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</si>
  <si>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</si>
  <si>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</si>
  <si>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</si>
  <si>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</si>
  <si>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</si>
  <si>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</si>
  <si>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</si>
  <si>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</si>
  <si>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</si>
  <si>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</si>
  <si>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</si>
  <si>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</si>
  <si>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</si>
  <si>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</si>
  <si>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</si>
  <si>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</si>
  <si>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</si>
  <si>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</si>
  <si>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</si>
  <si>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</si>
  <si>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</si>
  <si>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</si>
  <si>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</si>
  <si>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</si>
  <si>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</si>
  <si>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</si>
  <si>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</si>
  <si>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</si>
  <si>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</si>
  <si>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</si>
  <si>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</si>
  <si>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</si>
  <si>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</si>
  <si>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</si>
  <si>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</si>
  <si>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</si>
  <si>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</si>
  <si>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</si>
  <si>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</si>
  <si>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</si>
  <si>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</si>
  <si>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</si>
  <si>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</si>
  <si>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</si>
  <si>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</si>
  <si>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</si>
  <si>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</si>
  <si>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</si>
  <si>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</si>
  <si>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</si>
  <si>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</si>
  <si>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</si>
  <si>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</si>
  <si>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</si>
  <si>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</si>
  <si>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</si>
  <si>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</si>
  <si>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</si>
  <si>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</si>
  <si>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</si>
  <si>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</si>
  <si>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</si>
  <si>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</si>
  <si>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</si>
  <si>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</si>
  <si>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</si>
  <si>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</si>
  <si>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</si>
  <si>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</si>
  <si>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</si>
  <si>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</si>
  <si>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</si>
  <si>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</si>
  <si>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</si>
  <si>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</si>
  <si>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</si>
  <si>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</si>
  <si>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</si>
  <si>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</si>
  <si>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</si>
  <si>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</si>
  <si>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</si>
  <si>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</si>
  <si>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</si>
  <si>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</si>
  <si>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</si>
  <si>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</si>
  <si>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</si>
  <si>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</si>
  <si>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</si>
  <si>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</si>
  <si>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</si>
  <si>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</si>
  <si>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</si>
  <si>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</si>
  <si>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</si>
  <si>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</si>
  <si>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</si>
  <si>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</si>
  <si>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</si>
  <si>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</si>
  <si>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</si>
  <si>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</si>
  <si>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</si>
  <si>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</si>
  <si>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</si>
  <si>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</si>
  <si>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</si>
  <si>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</si>
  <si>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</si>
  <si>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</si>
  <si>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</si>
  <si>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</si>
  <si>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</si>
  <si>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</si>
  <si>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</si>
  <si>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</si>
  <si>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</si>
  <si>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</si>
  <si>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</si>
  <si>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</si>
  <si>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</si>
  <si>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</si>
  <si>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</si>
  <si>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</si>
  <si>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</si>
  <si>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</si>
  <si>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</si>
  <si>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</si>
  <si>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</si>
  <si>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</si>
  <si>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</si>
  <si>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</si>
  <si>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</si>
  <si>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</si>
  <si>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</si>
  <si>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</si>
  <si>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</si>
  <si>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</si>
  <si>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</si>
  <si>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</si>
  <si>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</si>
  <si>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</si>
  <si>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</si>
  <si>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</si>
  <si>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</si>
  <si>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</si>
  <si>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</si>
  <si>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</si>
  <si>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</si>
  <si>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</si>
  <si>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</si>
  <si>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</si>
  <si>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</si>
  <si>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</si>
  <si>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</si>
  <si>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</si>
  <si>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</si>
  <si>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</si>
  <si>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</si>
  <si>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</si>
  <si>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</si>
  <si>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</si>
  <si>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</si>
  <si>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</si>
  <si>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</si>
  <si>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</si>
  <si>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</si>
  <si>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</si>
  <si>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</si>
  <si>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</si>
  <si>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</si>
  <si>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</si>
  <si>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</si>
  <si>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</si>
  <si>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</si>
  <si>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</si>
  <si>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</si>
  <si>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</si>
  <si>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</si>
  <si>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</si>
  <si>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</si>
  <si>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</si>
  <si>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</si>
  <si>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</si>
  <si>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</si>
  <si>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</si>
  <si>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</si>
  <si>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</si>
  <si>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</si>
  <si>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</si>
  <si>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</si>
  <si>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</si>
  <si>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</si>
  <si>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</si>
  <si>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</si>
  <si>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</si>
  <si>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</si>
  <si>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</si>
  <si>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</si>
  <si>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</si>
  <si>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</si>
  <si>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</si>
  <si>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</si>
  <si>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</si>
  <si>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</si>
  <si>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</si>
  <si>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</si>
  <si>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</si>
  <si>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</si>
  <si>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</si>
  <si>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</si>
  <si>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</si>
  <si>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</si>
  <si>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</si>
  <si>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</si>
  <si>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</si>
  <si>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</si>
  <si>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</si>
  <si>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</si>
  <si>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</si>
  <si>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</si>
  <si>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</si>
  <si>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</si>
  <si>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</si>
  <si>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</si>
  <si>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</si>
  <si>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</si>
  <si>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</si>
  <si>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</si>
  <si>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</si>
  <si>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</si>
  <si>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</si>
  <si>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</si>
  <si>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</si>
  <si>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</si>
  <si>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</si>
  <si>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</si>
  <si>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</si>
  <si>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</si>
  <si>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</si>
  <si>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</si>
  <si>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</si>
  <si>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</si>
  <si>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</si>
  <si>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</si>
  <si>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</si>
  <si>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</si>
  <si>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</si>
  <si>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</si>
  <si>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</si>
  <si>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</si>
  <si>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</si>
  <si>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</si>
  <si>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</si>
  <si>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</si>
  <si>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</si>
  <si>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</si>
  <si>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</si>
  <si>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</si>
  <si>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</si>
  <si>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</si>
  <si>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</si>
  <si>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</si>
  <si>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</si>
  <si>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</si>
  <si>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</si>
  <si>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</si>
  <si>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</si>
  <si>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</si>
  <si>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</si>
  <si>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</si>
  <si>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</si>
  <si>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</si>
  <si>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</si>
  <si>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</si>
  <si>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</si>
  <si>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</si>
  <si>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</si>
  <si>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</si>
  <si>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</si>
  <si>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</si>
  <si>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</si>
  <si>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</si>
  <si>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</si>
  <si>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</si>
  <si>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</si>
  <si>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</si>
  <si>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</si>
  <si>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</si>
  <si>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</si>
  <si>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</si>
  <si>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</si>
  <si>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</si>
  <si>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</si>
  <si>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</si>
  <si>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</si>
  <si>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</si>
  <si>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</si>
  <si>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</si>
  <si>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</si>
  <si>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</si>
  <si>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</si>
  <si>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</si>
  <si>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</si>
  <si>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</si>
  <si>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</si>
  <si>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</si>
  <si>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</si>
  <si>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</si>
  <si>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</si>
  <si>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</si>
  <si>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</si>
  <si>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</si>
  <si>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</si>
  <si>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</si>
  <si>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</si>
  <si>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</si>
  <si>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</si>
  <si>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</si>
  <si>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</si>
  <si>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</si>
  <si>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</si>
  <si>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</si>
  <si>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</si>
  <si>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</si>
  <si>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</si>
  <si>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</si>
  <si>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</si>
  <si>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</si>
  <si>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</si>
  <si>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</si>
  <si>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</si>
  <si>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</si>
  <si>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</si>
  <si>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</si>
  <si>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</si>
  <si>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</si>
  <si>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</si>
  <si>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</si>
  <si>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</si>
  <si>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</si>
  <si>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</si>
  <si>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</si>
  <si>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</si>
  <si>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</si>
  <si>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</si>
  <si>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</si>
  <si>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</si>
  <si>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</si>
  <si>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</si>
  <si>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</si>
  <si>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</si>
  <si>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</si>
  <si>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</si>
  <si>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</si>
  <si>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</si>
  <si>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</si>
  <si>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</si>
  <si>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</si>
  <si>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</si>
  <si>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</si>
  <si>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</si>
  <si>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</si>
  <si>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</si>
  <si>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</si>
  <si>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</si>
  <si>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</si>
  <si>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</si>
  <si>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</si>
  <si>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</si>
  <si>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</si>
  <si>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</si>
  <si>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</si>
  <si>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</si>
  <si>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</si>
  <si>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</si>
  <si>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</si>
  <si>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</si>
  <si>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</si>
  <si>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</si>
  <si>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</si>
  <si>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</si>
  <si>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</si>
  <si>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</si>
  <si>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</si>
  <si>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</si>
  <si>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</si>
  <si>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</si>
  <si>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</si>
  <si>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</si>
  <si>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</si>
  <si>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</si>
  <si>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</si>
  <si>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</si>
  <si>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</si>
  <si>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</si>
  <si>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</si>
  <si>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</si>
  <si>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</si>
  <si>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</si>
  <si>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</si>
  <si>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</si>
  <si>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</si>
  <si>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</si>
  <si>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</si>
  <si>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</si>
  <si>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</si>
  <si>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</si>
  <si>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</si>
  <si>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</si>
  <si>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</si>
  <si>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</si>
  <si>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</si>
  <si>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</si>
  <si>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</si>
  <si>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</si>
  <si>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</si>
  <si>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</si>
  <si>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</si>
  <si>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</si>
  <si>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</si>
  <si>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</si>
  <si>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</si>
  <si>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</si>
  <si>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</si>
  <si>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</si>
  <si>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</si>
  <si>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</si>
  <si>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</si>
  <si>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</si>
  <si>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</si>
  <si>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</si>
  <si>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</si>
  <si>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</si>
  <si>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</si>
  <si>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</si>
  <si>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</si>
  <si>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</si>
  <si>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</si>
  <si>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</si>
  <si>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</si>
  <si>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</si>
  <si>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</si>
  <si>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</si>
  <si>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</si>
  <si>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</si>
  <si>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</si>
  <si>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</si>
  <si>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</si>
  <si>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</si>
  <si>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</si>
  <si>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</si>
  <si>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</si>
  <si>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</si>
  <si>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</si>
  <si>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</si>
  <si>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</si>
  <si>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</si>
  <si>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</si>
  <si>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</si>
  <si>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</si>
  <si>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</si>
  <si>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</si>
  <si>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</si>
  <si>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</si>
  <si>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</si>
  <si>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</si>
  <si>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</si>
  <si>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</si>
  <si>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</si>
  <si>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</si>
  <si>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</si>
  <si>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</si>
  <si>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</si>
  <si>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</si>
  <si>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</si>
  <si>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</si>
  <si>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</si>
  <si>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</si>
  <si>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</si>
  <si>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</si>
  <si>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</si>
  <si>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</si>
  <si>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</si>
  <si>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</si>
  <si>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</si>
  <si>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</si>
  <si>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</si>
  <si>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</si>
  <si>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</si>
  <si>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</si>
  <si>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</si>
  <si>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</si>
  <si>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</si>
  <si>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</si>
  <si>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</si>
  <si>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</si>
  <si>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</si>
  <si>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</si>
  <si>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</si>
  <si>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</si>
  <si>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</si>
  <si>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</si>
  <si>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</si>
  <si>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</si>
  <si>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</si>
  <si>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</si>
  <si>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</si>
  <si>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</si>
  <si>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</si>
  <si>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</si>
  <si>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</si>
  <si>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</si>
  <si>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</si>
  <si>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</si>
  <si>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</si>
  <si>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</si>
  <si>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</si>
  <si>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</si>
  <si>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</si>
  <si>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</si>
  <si>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</si>
  <si>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</si>
  <si>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</si>
  <si>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</si>
  <si>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</si>
  <si>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</si>
  <si>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</si>
  <si>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</si>
  <si>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</si>
  <si>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</si>
  <si>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</si>
  <si>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</si>
  <si>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</si>
  <si>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</si>
  <si>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</si>
  <si>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</si>
  <si>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</si>
  <si>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</si>
  <si>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</si>
  <si>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</si>
  <si>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</si>
  <si>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</si>
  <si>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</si>
  <si>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</si>
  <si>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</si>
  <si>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</si>
  <si>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</si>
  <si>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</si>
  <si>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</si>
  <si>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</si>
  <si>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</si>
  <si>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</si>
  <si>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</si>
  <si>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</si>
  <si>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</si>
  <si>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</si>
  <si>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</si>
  <si>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</si>
  <si>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</si>
  <si>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</si>
  <si>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</si>
  <si>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</si>
  <si>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</si>
  <si>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</si>
  <si>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</si>
  <si>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</si>
  <si>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</si>
  <si>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</si>
  <si>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</si>
  <si>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</si>
  <si>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</si>
  <si>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</si>
  <si>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</si>
  <si>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</si>
  <si>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</si>
  <si>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</si>
  <si>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</si>
  <si>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</si>
  <si>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</si>
  <si>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</si>
  <si>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</si>
  <si>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</si>
  <si>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</si>
  <si>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</si>
  <si>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</si>
  <si>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</si>
  <si>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</si>
  <si>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</si>
  <si>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</si>
  <si>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</si>
  <si>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</si>
  <si>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</si>
  <si>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</si>
  <si>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</si>
  <si>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</si>
  <si>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</si>
  <si>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</si>
  <si>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</si>
  <si>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</si>
  <si>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</si>
  <si>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</si>
  <si>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</si>
  <si>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</si>
  <si>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</si>
  <si>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</si>
  <si>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</si>
  <si>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</si>
  <si>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</si>
  <si>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</si>
  <si>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</si>
  <si>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</si>
  <si>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</si>
  <si>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</si>
  <si>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</si>
  <si>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</si>
  <si>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</si>
  <si>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</si>
  <si>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</si>
  <si>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</si>
  <si>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</si>
  <si>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</si>
  <si>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</si>
  <si>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</si>
  <si>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</si>
  <si>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</si>
  <si>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</si>
  <si>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</si>
  <si>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</si>
  <si>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</si>
  <si>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</si>
  <si>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</si>
  <si>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</si>
  <si>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</si>
  <si>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</si>
  <si>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</si>
  <si>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</si>
  <si>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</si>
  <si>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</si>
  <si>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</si>
  <si>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</si>
  <si>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</si>
  <si>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</si>
  <si>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</si>
  <si>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</si>
  <si>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</si>
  <si>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</si>
  <si>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</si>
  <si>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</si>
  <si>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</si>
  <si>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</si>
  <si>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</si>
  <si>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</si>
  <si>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</si>
  <si>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</si>
  <si>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</si>
  <si>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</si>
  <si>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</si>
  <si>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</si>
  <si>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</si>
  <si>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</si>
  <si>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</si>
  <si>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</si>
  <si>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</si>
  <si>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</si>
  <si>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</si>
  <si>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</si>
  <si>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</si>
  <si>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</si>
  <si>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</si>
  <si>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</si>
  <si>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</si>
  <si>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</si>
  <si>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</si>
  <si>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</si>
  <si>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</si>
  <si>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</si>
  <si>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</si>
  <si>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</si>
  <si>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</si>
  <si>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</si>
  <si>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</si>
  <si>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</si>
  <si>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</si>
  <si>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</si>
  <si>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</si>
  <si>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</si>
  <si>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</si>
  <si>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</si>
  <si>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</si>
  <si>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</si>
  <si>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</si>
  <si>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</si>
  <si>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</si>
  <si>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</si>
  <si>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</si>
  <si>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</si>
  <si>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</si>
  <si>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</si>
  <si>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</si>
  <si>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</si>
  <si>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</si>
  <si>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</si>
  <si>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</si>
  <si>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</si>
  <si>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</si>
  <si>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</si>
  <si>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</si>
  <si>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</si>
  <si>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</si>
  <si>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</si>
  <si>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</si>
  <si>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</si>
  <si>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</si>
  <si>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</si>
  <si>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</si>
  <si>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</si>
  <si>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</si>
  <si>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</si>
  <si>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</si>
  <si>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</si>
  <si>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</si>
  <si>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</si>
  <si>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</si>
  <si>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</si>
  <si>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</si>
  <si>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</si>
  <si>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</si>
  <si>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</si>
  <si>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</si>
  <si>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</si>
  <si>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</si>
  <si>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</si>
  <si>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</si>
  <si>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</si>
  <si>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</si>
  <si>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</si>
  <si>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</si>
  <si>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</si>
  <si>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</si>
  <si>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</si>
  <si>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</si>
  <si>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</si>
  <si>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</si>
  <si>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</si>
  <si>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</si>
  <si>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</si>
  <si>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</si>
  <si>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</si>
  <si>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</si>
  <si>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</si>
  <si>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</si>
  <si>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</si>
  <si>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</si>
  <si>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</si>
  <si>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</si>
  <si>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</si>
  <si>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</si>
  <si>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</si>
  <si>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</si>
  <si>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</si>
  <si>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</si>
  <si>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</si>
  <si>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</si>
  <si>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</si>
  <si>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</si>
  <si>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</si>
  <si>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</si>
  <si>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</si>
  <si>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</si>
  <si>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</si>
  <si>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</si>
  <si>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</si>
  <si>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</si>
  <si>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</si>
  <si>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</si>
  <si>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</si>
  <si>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</si>
  <si>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</si>
  <si>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</si>
  <si>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</si>
  <si>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</si>
  <si>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</si>
  <si>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</si>
  <si>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</si>
  <si>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</si>
  <si>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</si>
  <si>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</si>
  <si>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</si>
  <si>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</si>
  <si>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</si>
  <si>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</si>
  <si>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</si>
  <si>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</si>
  <si>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</si>
  <si>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</si>
  <si>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</si>
  <si>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</si>
  <si>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</si>
  <si>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</si>
  <si>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</si>
  <si>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</si>
  <si>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</si>
  <si>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</si>
  <si>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</si>
  <si>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</si>
  <si>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</si>
  <si>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</si>
  <si>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</si>
  <si>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</si>
  <si>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</si>
  <si>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</si>
  <si>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</si>
  <si>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</si>
  <si>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</si>
  <si>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</si>
  <si>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</si>
  <si>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</si>
  <si>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</si>
  <si>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</si>
  <si>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</si>
  <si>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</si>
  <si>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</si>
  <si>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</si>
  <si>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</si>
  <si>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</si>
  <si>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</si>
  <si>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</si>
  <si>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</si>
  <si>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</si>
  <si>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</si>
  <si>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</si>
  <si>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</si>
  <si>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</si>
  <si>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</si>
  <si>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</si>
  <si>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</si>
  <si>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</si>
  <si>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</si>
  <si>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</si>
  <si>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</si>
  <si>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</si>
  <si>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</si>
  <si>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</si>
  <si>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</si>
  <si>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</si>
  <si>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</si>
  <si>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</si>
  <si>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</si>
  <si>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</si>
  <si>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</si>
  <si>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</si>
  <si>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</si>
  <si>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</si>
  <si>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</si>
  <si>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</si>
  <si>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</si>
  <si>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</si>
  <si>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</si>
  <si>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</si>
  <si>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</si>
  <si>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</si>
  <si>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</si>
  <si>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</si>
  <si>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</si>
  <si>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</si>
  <si>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</si>
  <si>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</si>
  <si>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</si>
  <si>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</si>
  <si>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</si>
  <si>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</si>
  <si>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</si>
  <si>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</si>
  <si>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</si>
  <si>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</si>
  <si>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</si>
  <si>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</si>
  <si>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</si>
  <si>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</si>
  <si>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</si>
  <si>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</si>
  <si>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</si>
  <si>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</si>
  <si>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</si>
  <si>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</si>
  <si>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</si>
  <si>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</si>
  <si>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</si>
  <si>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</si>
  <si>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</si>
  <si>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</si>
  <si>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</si>
  <si>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</si>
  <si>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</si>
  <si>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</si>
  <si>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</si>
  <si>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</si>
  <si>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</si>
  <si>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</si>
  <si>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</si>
  <si>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</si>
  <si>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</si>
  <si>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</si>
  <si>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</si>
  <si>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</si>
  <si>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</si>
  <si>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</si>
  <si>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</si>
  <si>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</si>
  <si>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</si>
  <si>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</si>
  <si>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</si>
  <si>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</si>
  <si>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</si>
  <si>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</si>
  <si>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</si>
  <si>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</si>
  <si>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</si>
  <si>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</si>
  <si>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</si>
  <si>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</si>
  <si>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</si>
  <si>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</si>
  <si>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</si>
  <si>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</si>
  <si>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</si>
  <si>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</si>
  <si>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</si>
  <si>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</si>
  <si>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</si>
  <si>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</si>
  <si>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</si>
  <si>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</si>
  <si>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</si>
  <si>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</si>
  <si>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</si>
  <si>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</si>
  <si>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</si>
  <si>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</si>
  <si>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</si>
  <si>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</si>
  <si>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</si>
  <si>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</si>
  <si>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</si>
  <si>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</si>
  <si>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</si>
  <si>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</si>
  <si>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</si>
  <si>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</si>
  <si>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</si>
  <si>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</si>
  <si>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</si>
  <si>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</si>
  <si>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</si>
  <si>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</si>
  <si>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</si>
  <si>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</si>
  <si>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</si>
  <si>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</si>
  <si>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</si>
  <si>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</si>
  <si>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</si>
  <si>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</si>
  <si>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</si>
  <si>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</si>
  <si>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</si>
  <si>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</si>
  <si>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</si>
  <si>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</si>
  <si>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</si>
  <si>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</si>
  <si>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</si>
  <si>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</si>
  <si>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</si>
  <si>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</si>
  <si>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</si>
  <si>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</si>
  <si>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</si>
  <si>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</si>
  <si>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</si>
  <si>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</si>
  <si>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</si>
  <si>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</si>
  <si>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</si>
  <si>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</si>
  <si>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</si>
  <si>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</si>
  <si>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</si>
  <si>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</si>
  <si>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</si>
  <si>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</si>
  <si>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</si>
  <si>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</si>
  <si>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</si>
  <si>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</si>
  <si>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</si>
  <si>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</si>
  <si>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</si>
  <si>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</si>
  <si>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</si>
  <si>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</si>
  <si>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</si>
  <si>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</si>
  <si>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</si>
  <si>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</si>
  <si>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</si>
  <si>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</si>
  <si>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</si>
  <si>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</si>
  <si>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</si>
  <si>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</si>
  <si>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</si>
  <si>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</si>
  <si>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</si>
  <si>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</si>
  <si>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</si>
  <si>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</si>
  <si>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</si>
  <si>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</si>
  <si>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</si>
  <si>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</si>
  <si>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</si>
  <si>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</si>
  <si>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</si>
  <si>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</si>
  <si>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</si>
  <si>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</si>
  <si>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</si>
  <si>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</si>
  <si>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</si>
  <si>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</si>
  <si>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</si>
  <si>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</si>
  <si>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</si>
  <si>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</si>
  <si>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</si>
  <si>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</si>
  <si>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</si>
  <si>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</si>
  <si>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</si>
  <si>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</si>
  <si>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</si>
  <si>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</si>
  <si>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</si>
  <si>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</si>
  <si>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</si>
  <si>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</si>
  <si>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</si>
  <si>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</si>
  <si>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</si>
  <si>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</si>
  <si>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</si>
  <si>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</si>
  <si>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</si>
  <si>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</si>
  <si>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</si>
  <si>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</si>
  <si>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</si>
  <si>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</si>
  <si>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</si>
  <si>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</si>
  <si>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</si>
  <si>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</si>
  <si>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</si>
  <si>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</si>
  <si>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</si>
  <si>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</si>
  <si>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</si>
  <si>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</si>
  <si>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</si>
  <si>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</si>
  <si>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</si>
  <si>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</si>
  <si>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</si>
  <si>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</si>
  <si>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</si>
  <si>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</si>
  <si>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</si>
  <si>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</si>
  <si>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</si>
  <si>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</si>
  <si>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</si>
  <si>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</si>
  <si>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</si>
  <si>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</si>
  <si>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</si>
  <si>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</si>
  <si>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</si>
  <si>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</si>
  <si>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</si>
  <si>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</si>
  <si>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</si>
  <si>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</si>
  <si>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</si>
  <si>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</si>
  <si>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</si>
  <si>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</si>
  <si>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</si>
  <si>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</si>
  <si>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</si>
  <si>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</si>
  <si>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</si>
  <si>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</si>
  <si>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</si>
  <si>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</si>
  <si>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</si>
  <si>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</si>
  <si>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</si>
  <si>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</si>
  <si>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</si>
  <si>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</si>
  <si>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</si>
  <si>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</si>
  <si>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</si>
  <si>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</si>
  <si>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</si>
  <si>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</si>
  <si>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</si>
  <si>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</si>
  <si>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</si>
  <si>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</si>
  <si>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</si>
  <si>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</si>
  <si>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</si>
  <si>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</si>
  <si>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</si>
  <si>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</si>
  <si>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</si>
  <si>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</si>
  <si>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</si>
  <si>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</si>
  <si>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</si>
  <si>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</si>
  <si>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</si>
  <si>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</si>
  <si>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</si>
  <si>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</si>
  <si>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</si>
  <si>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</si>
  <si>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</si>
  <si>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</si>
  <si>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</si>
  <si>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</si>
  <si>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</si>
  <si>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</si>
  <si>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</si>
  <si>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</si>
  <si>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</si>
  <si>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</si>
  <si>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</si>
  <si>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</si>
  <si>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</si>
  <si>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</si>
  <si>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</si>
  <si>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</si>
  <si>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</si>
  <si>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</si>
  <si>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</si>
  <si>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</si>
  <si>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</si>
  <si>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</si>
  <si>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</si>
  <si>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</si>
  <si>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</si>
  <si>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</si>
  <si>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</si>
  <si>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</si>
  <si>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</si>
  <si>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</si>
  <si>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</si>
  <si>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</si>
  <si>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</si>
  <si>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</si>
  <si>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</si>
  <si>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</si>
  <si>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</si>
  <si>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</si>
  <si>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</si>
  <si>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</si>
  <si>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</si>
  <si>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</si>
  <si>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</si>
  <si>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</si>
  <si>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</si>
  <si>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</si>
  <si>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</si>
  <si>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</si>
  <si>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</si>
  <si>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</si>
  <si>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</si>
  <si>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</si>
  <si>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</si>
  <si>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</si>
  <si>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</si>
  <si>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</si>
  <si>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</si>
  <si>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</si>
  <si>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</si>
  <si>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</si>
  <si>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</si>
  <si>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</si>
  <si>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</si>
  <si>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</si>
  <si>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</si>
  <si>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</si>
  <si>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</si>
  <si>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</si>
  <si>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</si>
  <si>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</si>
  <si>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</si>
  <si>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</si>
  <si>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</si>
  <si>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</si>
  <si>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</si>
  <si>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</si>
  <si>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</si>
  <si>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</si>
  <si>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</si>
  <si>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</si>
  <si>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</si>
  <si>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</si>
  <si>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</si>
  <si>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</si>
  <si>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</si>
  <si>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</si>
  <si>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</si>
  <si>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</si>
  <si>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</si>
  <si>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</si>
  <si>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</si>
  <si>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</si>
  <si>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</si>
  <si>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</si>
  <si>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</si>
  <si>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</si>
  <si>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</si>
  <si>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</si>
  <si>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</si>
  <si>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</si>
  <si>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</si>
  <si>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</si>
  <si>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</si>
  <si>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</si>
  <si>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</si>
  <si>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</si>
  <si>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</si>
  <si>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</si>
  <si>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</si>
  <si>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</si>
  <si>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</si>
  <si>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</si>
  <si>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</si>
  <si>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</si>
  <si>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</si>
  <si>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</si>
  <si>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</si>
  <si>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</si>
  <si>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</si>
  <si>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</si>
  <si>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</si>
  <si>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</si>
  <si>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</si>
  <si>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</si>
  <si>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</si>
  <si>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</si>
  <si>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</si>
  <si>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</si>
  <si>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</si>
  <si>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</si>
  <si>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</si>
  <si>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</si>
  <si>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</si>
  <si>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</si>
  <si>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</si>
  <si>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</si>
  <si>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</si>
  <si>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</si>
  <si>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</si>
  <si>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</si>
  <si>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</si>
  <si>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</si>
  <si>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</si>
  <si>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</si>
  <si>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</si>
  <si>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</si>
  <si>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</si>
  <si>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</si>
  <si>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</si>
  <si>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</si>
  <si>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</si>
  <si>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</si>
  <si>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</si>
  <si>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</si>
  <si>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</si>
  <si>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</si>
  <si>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</si>
  <si>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</si>
  <si>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</si>
  <si>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</si>
  <si>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</si>
  <si>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</si>
  <si>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</si>
  <si>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</si>
  <si>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</si>
  <si>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</si>
  <si>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</si>
  <si>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</si>
  <si>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</si>
  <si>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</si>
  <si>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</si>
  <si>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</si>
  <si>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</si>
  <si>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</si>
  <si>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</si>
  <si>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</si>
  <si>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</si>
  <si>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</si>
  <si>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</si>
  <si>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</si>
  <si>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</si>
  <si>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</si>
  <si>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</si>
  <si>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</si>
  <si>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</si>
  <si>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</si>
  <si>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</si>
  <si>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</si>
  <si>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</si>
  <si>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</si>
  <si>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</si>
  <si>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</si>
  <si>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</si>
  <si>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</si>
  <si>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</si>
  <si>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</si>
  <si>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</si>
  <si>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</si>
  <si>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</si>
  <si>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</si>
  <si>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</si>
  <si>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</si>
  <si>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</si>
  <si>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</si>
  <si>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</si>
  <si>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</si>
  <si>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</si>
  <si>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</si>
  <si>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</si>
  <si>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</si>
  <si>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</si>
  <si>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</si>
  <si>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</si>
  <si>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</si>
  <si>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</si>
  <si>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</si>
  <si>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</si>
  <si>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</si>
  <si>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</si>
  <si>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</si>
  <si>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</si>
  <si>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</si>
  <si>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</si>
  <si>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</si>
  <si>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</si>
  <si>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</si>
  <si>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</si>
  <si>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</si>
  <si>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</si>
  <si>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</si>
  <si>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</si>
  <si>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</si>
  <si>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</si>
  <si>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</si>
  <si>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</si>
  <si>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</si>
  <si>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</si>
  <si>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</si>
  <si>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</si>
  <si>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</si>
  <si>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</si>
  <si>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</si>
  <si>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</si>
  <si>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</si>
  <si>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</si>
  <si>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</si>
  <si>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</si>
  <si>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</si>
  <si>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</si>
  <si>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</si>
  <si>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</si>
  <si>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</si>
  <si>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</si>
  <si>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</si>
  <si>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</si>
  <si>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</si>
  <si>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</si>
  <si>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</si>
  <si>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</si>
  <si>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</si>
  <si>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</si>
  <si>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</si>
  <si>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</si>
  <si>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</si>
  <si>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</si>
  <si>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</si>
  <si>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</si>
  <si>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</si>
  <si>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</si>
  <si>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</si>
  <si>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</si>
  <si>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</si>
  <si>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</si>
  <si>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</si>
  <si>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</si>
  <si>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</si>
  <si>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</si>
  <si>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</si>
  <si>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</si>
  <si>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</si>
  <si>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</si>
  <si>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</si>
  <si>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</si>
  <si>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</si>
  <si>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</si>
  <si>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</si>
  <si>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</si>
  <si>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</si>
  <si>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</si>
  <si>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</si>
  <si>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</si>
  <si>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</si>
  <si>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</si>
  <si>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</si>
  <si>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</si>
  <si>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</si>
  <si>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</si>
  <si>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</si>
  <si>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</si>
  <si>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</si>
  <si>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</si>
  <si>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</si>
  <si>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</si>
  <si>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</si>
  <si>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</si>
  <si>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</si>
  <si>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</si>
  <si>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</si>
  <si>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</si>
  <si>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</si>
  <si>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</si>
  <si>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</si>
  <si>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</si>
  <si>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</si>
  <si>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</si>
  <si>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</si>
  <si>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</si>
  <si>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</si>
  <si>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</si>
  <si>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</si>
  <si>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</si>
  <si>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</si>
  <si>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</si>
  <si>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</si>
  <si>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</si>
  <si>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</si>
  <si>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</si>
  <si>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</si>
  <si>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</si>
  <si>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</si>
  <si>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</si>
  <si>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</si>
  <si>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</si>
  <si>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</si>
  <si>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</si>
  <si>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</si>
  <si>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</si>
  <si>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</si>
  <si>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</si>
  <si>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</si>
  <si>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</si>
  <si>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</si>
  <si>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</si>
  <si>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</si>
  <si>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</si>
  <si>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</si>
  <si>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</si>
  <si>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</si>
  <si>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</si>
  <si>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</si>
  <si>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</si>
  <si>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</si>
  <si>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</si>
  <si>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</si>
  <si>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</si>
  <si>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</si>
  <si>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</si>
  <si>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</si>
  <si>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</si>
  <si>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</si>
  <si>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</si>
  <si>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</si>
  <si>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</si>
  <si>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</si>
  <si>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</si>
  <si>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</si>
  <si>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</si>
  <si>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</si>
  <si>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</si>
  <si>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</si>
  <si>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</si>
  <si>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</si>
  <si>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</si>
  <si>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</si>
  <si>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</si>
  <si>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</si>
  <si>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</si>
  <si>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</si>
  <si>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</si>
  <si>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</si>
  <si>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</si>
  <si>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</si>
  <si>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</si>
  <si>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</si>
  <si>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</si>
  <si>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</si>
  <si>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</si>
  <si>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</si>
  <si>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</si>
  <si>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</si>
  <si>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</si>
  <si>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</si>
  <si>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</si>
  <si>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</si>
  <si>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</si>
  <si>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</si>
  <si>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</si>
  <si>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</si>
  <si>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</si>
  <si>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</si>
  <si>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</si>
  <si>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</si>
  <si>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</si>
  <si>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</si>
  <si>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</si>
  <si>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</si>
  <si>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</si>
  <si>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</si>
  <si>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</si>
  <si>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</si>
  <si>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</si>
  <si>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</si>
  <si>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</si>
  <si>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</si>
  <si>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</si>
  <si>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</si>
  <si>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</si>
  <si>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</si>
  <si>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</si>
  <si>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</si>
  <si>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</si>
  <si>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</si>
  <si>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</si>
  <si>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</si>
  <si>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</si>
  <si>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</si>
  <si>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</si>
  <si>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</si>
  <si>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</si>
  <si>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</si>
  <si>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</si>
  <si>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</si>
  <si>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</si>
  <si>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</si>
  <si>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</si>
  <si>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</si>
  <si>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</si>
  <si>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</si>
  <si>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</si>
  <si>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</si>
  <si>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</si>
  <si>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</si>
  <si>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</si>
  <si>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</si>
  <si>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</si>
  <si>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</si>
  <si>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</si>
  <si>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</si>
  <si>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</si>
  <si>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</si>
  <si>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</si>
  <si>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</si>
  <si>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</si>
  <si>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</si>
  <si>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</si>
  <si>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</si>
  <si>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</si>
  <si>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</si>
  <si>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</si>
  <si>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</si>
  <si>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</si>
  <si>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</si>
  <si>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</si>
  <si>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</si>
  <si>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</si>
  <si>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</si>
  <si>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</si>
  <si>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</si>
  <si>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</si>
  <si>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</si>
  <si>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</si>
  <si>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</si>
  <si>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</si>
  <si>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</si>
  <si>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</si>
  <si>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</si>
  <si>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</si>
  <si>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</si>
  <si>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</si>
  <si>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</si>
  <si>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</si>
  <si>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</si>
  <si>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</si>
  <si>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</si>
  <si>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</si>
  <si>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</si>
  <si>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</si>
  <si>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</si>
  <si>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</si>
  <si>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</si>
  <si>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</si>
  <si>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</si>
  <si>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</si>
  <si>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</si>
  <si>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</si>
  <si>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</si>
  <si>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</si>
  <si>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</si>
  <si>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</si>
  <si>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</si>
  <si>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</si>
  <si>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</si>
  <si>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</si>
  <si>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</si>
  <si>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</si>
  <si>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</si>
  <si>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</si>
  <si>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</si>
  <si>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</si>
  <si>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</si>
  <si>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</si>
  <si>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</si>
  <si>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</si>
  <si>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</si>
  <si>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</si>
  <si>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</si>
  <si>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</si>
  <si>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</si>
  <si>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</si>
  <si>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</si>
  <si>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</si>
  <si>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</si>
  <si>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</si>
  <si>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</si>
  <si>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</si>
  <si>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</si>
  <si>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</si>
  <si>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</si>
  <si>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</si>
  <si>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</si>
  <si>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</si>
  <si>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</si>
  <si>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</si>
  <si>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</si>
  <si>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</si>
  <si>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</si>
  <si>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</si>
  <si>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</si>
  <si>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</si>
  <si>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</si>
  <si>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</si>
  <si>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</si>
  <si>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</si>
  <si>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</si>
  <si>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</si>
  <si>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</si>
  <si>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</si>
  <si>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</si>
  <si>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</si>
  <si>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</si>
  <si>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</si>
  <si>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</si>
  <si>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</si>
  <si>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</si>
  <si>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</si>
  <si>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</si>
  <si>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</si>
  <si>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</si>
  <si>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</si>
  <si>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</si>
  <si>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</si>
  <si>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</si>
  <si>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</si>
  <si>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</si>
  <si>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</si>
  <si>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</si>
  <si>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</si>
  <si>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</si>
  <si>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</si>
  <si>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</si>
  <si>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</si>
  <si>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</si>
  <si>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</si>
  <si>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</si>
  <si>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</si>
  <si>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</si>
  <si>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</si>
  <si>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</si>
  <si>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</si>
  <si>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</si>
  <si>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</si>
  <si>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</si>
  <si>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</si>
  <si>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</si>
  <si>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</si>
  <si>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</si>
  <si>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</si>
  <si>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</si>
  <si>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</si>
  <si>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</si>
  <si>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</si>
  <si>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</si>
  <si>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</si>
  <si>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</si>
  <si>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</si>
  <si>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</si>
  <si>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</si>
  <si>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</si>
  <si>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</si>
  <si>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</si>
  <si>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</si>
  <si>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</si>
  <si>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</si>
  <si>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</si>
  <si>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</si>
  <si>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</si>
  <si>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</si>
  <si>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</si>
  <si>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</si>
  <si>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</si>
  <si>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</si>
  <si>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</si>
  <si>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</si>
  <si>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</si>
  <si>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</si>
  <si>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</si>
  <si>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</si>
  <si>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</si>
  <si>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</si>
  <si>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</si>
  <si>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</si>
  <si>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</si>
  <si>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</si>
  <si>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</si>
  <si>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</si>
  <si>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</si>
  <si>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</si>
  <si>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</si>
  <si>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</si>
  <si>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</si>
  <si>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</si>
  <si>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</si>
  <si>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</si>
  <si>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</si>
  <si>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</si>
  <si>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</si>
  <si>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</si>
  <si>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</si>
  <si>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</si>
  <si>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</si>
  <si>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</si>
  <si>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</si>
  <si>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</si>
  <si>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</si>
  <si>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</si>
  <si>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</si>
  <si>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</si>
  <si>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</si>
  <si>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</si>
  <si>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</si>
  <si>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</si>
  <si>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</si>
  <si>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</si>
  <si>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</si>
  <si>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</si>
  <si>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</si>
  <si>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</si>
  <si>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</si>
  <si>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</si>
  <si>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</si>
  <si>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</si>
  <si>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</si>
  <si>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</si>
  <si>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</si>
  <si>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</si>
  <si>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</si>
  <si>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</si>
  <si>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</si>
  <si>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</si>
  <si>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</si>
  <si>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</si>
  <si>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</si>
  <si>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</si>
  <si>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</si>
  <si>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</si>
  <si>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</si>
  <si>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</si>
  <si>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</si>
  <si>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</si>
  <si>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</si>
  <si>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</si>
  <si>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</si>
  <si>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</si>
  <si>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</si>
  <si>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</si>
  <si>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</si>
  <si>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</si>
  <si>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</si>
  <si>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</si>
  <si>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</si>
  <si>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</si>
  <si>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</si>
  <si>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</si>
  <si>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</si>
  <si>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</si>
  <si>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</si>
  <si>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</si>
  <si>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</si>
  <si>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</si>
  <si>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</si>
  <si>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</si>
  <si>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</si>
  <si>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</si>
  <si>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</si>
  <si>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</si>
  <si>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</si>
  <si>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</si>
  <si>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</si>
  <si>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</si>
  <si>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</si>
  <si>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</si>
  <si>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</si>
  <si>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</si>
  <si>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</si>
  <si>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</si>
  <si>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</si>
  <si>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</si>
  <si>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</si>
  <si>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</si>
  <si>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</si>
  <si>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</si>
  <si>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</si>
  <si>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</si>
  <si>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</si>
  <si>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</si>
  <si>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</si>
  <si>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</si>
  <si>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</si>
  <si>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</si>
  <si>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</si>
  <si>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</si>
  <si>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</si>
  <si>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</si>
  <si>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</si>
  <si>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</si>
  <si>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</si>
  <si>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</si>
  <si>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</si>
  <si>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</si>
  <si>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</si>
  <si>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</si>
  <si>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</si>
  <si>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</si>
  <si>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</si>
  <si>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</si>
  <si>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</si>
  <si>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</si>
  <si>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</si>
  <si>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</si>
  <si>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</si>
  <si>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</si>
  <si>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</si>
  <si>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</si>
  <si>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</si>
  <si>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</si>
  <si>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</si>
  <si>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</si>
  <si>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</si>
  <si>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</si>
  <si>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</si>
  <si>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</si>
  <si>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</si>
  <si>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</si>
  <si>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</si>
  <si>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</si>
  <si>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</si>
  <si>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</si>
  <si>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</si>
  <si>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</si>
  <si>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</si>
  <si>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</si>
  <si>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</si>
  <si>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</si>
  <si>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</si>
  <si>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</si>
  <si>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</si>
  <si>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</si>
  <si>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</si>
  <si>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</si>
  <si>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</si>
  <si>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</si>
  <si>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</si>
  <si>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</si>
  <si>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</si>
  <si>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</si>
  <si>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</si>
  <si>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</si>
  <si>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</si>
  <si>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</si>
  <si>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</si>
  <si>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</si>
  <si>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</si>
  <si>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</si>
  <si>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</si>
  <si>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</si>
  <si>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</si>
  <si>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</si>
  <si>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</si>
  <si>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</si>
  <si>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</si>
  <si>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</si>
  <si>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</si>
  <si>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</si>
  <si>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</si>
  <si>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</si>
  <si>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</si>
  <si>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</si>
  <si>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</si>
  <si>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</si>
  <si>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</si>
  <si>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</si>
  <si>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</si>
  <si>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</si>
  <si>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</si>
  <si>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</si>
  <si>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</si>
  <si>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</si>
  <si>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</si>
  <si>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</si>
  <si>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</si>
  <si>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</si>
  <si>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</si>
  <si>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</si>
  <si>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</si>
  <si>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</si>
  <si>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</si>
  <si>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</si>
  <si>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</si>
  <si>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</si>
  <si>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</si>
  <si>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</si>
  <si>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</si>
  <si>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</si>
  <si>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</si>
  <si>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</si>
  <si>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</si>
  <si>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</si>
  <si>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</si>
  <si>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</si>
  <si>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</si>
  <si>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</si>
  <si>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</si>
  <si>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</si>
  <si>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</si>
  <si>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</si>
  <si>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</si>
  <si>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</si>
  <si>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</si>
  <si>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</si>
  <si>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</si>
  <si>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</si>
  <si>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</si>
  <si>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</si>
  <si>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</si>
  <si>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</si>
  <si>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</si>
  <si>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</si>
  <si>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</si>
  <si>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</si>
  <si>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</si>
  <si>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</si>
  <si>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</si>
  <si>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</si>
  <si>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</si>
  <si>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</si>
  <si>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</si>
  <si>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</si>
  <si>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</si>
  <si>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</si>
  <si>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</si>
  <si>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</si>
  <si>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</si>
  <si>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</si>
  <si>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</si>
  <si>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</si>
  <si>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</si>
  <si>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</si>
  <si>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</si>
  <si>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</si>
  <si>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</si>
  <si>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</si>
  <si>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</si>
  <si>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</si>
  <si>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</si>
  <si>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</si>
  <si>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</si>
  <si>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</si>
  <si>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</si>
  <si>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</si>
  <si>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</si>
  <si>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</si>
  <si>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</si>
  <si>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</si>
  <si>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</si>
  <si>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</si>
  <si>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</si>
  <si>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</si>
  <si>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</si>
  <si>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</si>
  <si>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</si>
  <si>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</si>
  <si>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</si>
  <si>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</si>
  <si>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</si>
  <si>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</si>
  <si>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</si>
  <si>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</si>
  <si>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</si>
  <si>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</si>
  <si>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</si>
  <si>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</si>
  <si>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</si>
  <si>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</si>
  <si>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</si>
  <si>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</si>
  <si>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</si>
  <si>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</si>
  <si>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</si>
  <si>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</si>
  <si>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</si>
  <si>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</si>
  <si>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</si>
  <si>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</si>
  <si>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</si>
  <si>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</si>
  <si>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</si>
  <si>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</si>
  <si>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</si>
  <si>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</si>
  <si>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</si>
  <si>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</si>
  <si>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</si>
  <si>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</si>
  <si>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</si>
  <si>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</si>
  <si>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</si>
  <si>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</si>
  <si>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</si>
  <si>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</si>
  <si>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</si>
  <si>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</si>
  <si>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</si>
  <si>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</si>
  <si>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</si>
  <si>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</si>
  <si>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</si>
  <si>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</si>
  <si>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</si>
  <si>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</si>
  <si>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</si>
  <si>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</si>
  <si>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</si>
  <si>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</si>
  <si>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</si>
  <si>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</si>
  <si>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</si>
  <si>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</si>
  <si>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</si>
  <si>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</si>
  <si>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</si>
  <si>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</si>
  <si>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</si>
  <si>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</si>
  <si>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</si>
  <si>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</si>
  <si>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</si>
  <si>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</si>
  <si>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</si>
  <si>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</si>
  <si>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</si>
  <si>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</si>
  <si>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</si>
  <si>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</si>
  <si>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</si>
  <si>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</si>
  <si>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</si>
  <si>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</si>
  <si>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</si>
  <si>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</si>
  <si>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</si>
  <si>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</si>
  <si>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</si>
  <si>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</si>
  <si>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</si>
  <si>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</si>
  <si>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</si>
  <si>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</si>
  <si>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</si>
  <si>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</si>
  <si>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</si>
  <si>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</si>
  <si>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</si>
  <si>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</si>
  <si>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</si>
  <si>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</si>
  <si>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</si>
  <si>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</si>
  <si>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</si>
  <si>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</si>
  <si>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</si>
  <si>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</si>
  <si>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</si>
  <si>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</si>
  <si>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</si>
  <si>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</si>
  <si>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</si>
  <si>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</si>
  <si>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</si>
  <si>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</si>
  <si>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</si>
  <si>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</si>
  <si>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</si>
  <si>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</si>
  <si>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</si>
  <si>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</si>
  <si>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</si>
  <si>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</si>
  <si>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</si>
  <si>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</si>
  <si>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</si>
  <si>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</si>
  <si>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</si>
  <si>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</si>
  <si>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</si>
  <si>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</si>
  <si>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</si>
  <si>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</si>
  <si>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</si>
  <si>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</si>
  <si>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</si>
  <si>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</si>
  <si>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</si>
  <si>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</si>
  <si>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</si>
  <si>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</si>
  <si>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</si>
  <si>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</si>
  <si>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</si>
  <si>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</si>
  <si>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</si>
  <si>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</si>
  <si>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</si>
  <si>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</si>
  <si>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</si>
  <si>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</si>
  <si>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</si>
  <si>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</si>
  <si>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</si>
  <si>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</si>
  <si>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</si>
  <si>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</si>
  <si>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</si>
  <si>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</si>
  <si>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</si>
  <si>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</si>
  <si>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</si>
  <si>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</si>
  <si>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</si>
  <si>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</si>
  <si>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</si>
  <si>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</si>
  <si>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</si>
  <si>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</si>
  <si>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</si>
  <si>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</si>
  <si>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</si>
  <si>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</si>
  <si>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</si>
  <si>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</si>
  <si>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</si>
  <si>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</si>
  <si>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</si>
  <si>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</si>
  <si>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</si>
  <si>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</si>
  <si>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</si>
  <si>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</si>
  <si>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</si>
  <si>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</si>
  <si>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</si>
  <si>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</si>
  <si>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</si>
  <si>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</si>
  <si>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</si>
  <si>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</si>
  <si>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</si>
  <si>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</si>
  <si>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</si>
  <si>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</si>
  <si>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</si>
  <si>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</si>
  <si>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</si>
  <si>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</si>
  <si>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</si>
  <si>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</si>
  <si>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</si>
  <si>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</si>
  <si>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</si>
  <si>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</si>
  <si>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</si>
  <si>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</si>
  <si>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</si>
  <si>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</si>
  <si>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</si>
  <si>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</si>
  <si>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</si>
  <si>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</si>
  <si>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</si>
  <si>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</si>
  <si>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</si>
  <si>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</si>
  <si>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</si>
  <si>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</si>
  <si>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</si>
  <si>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</si>
  <si>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</si>
  <si>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</si>
  <si>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</si>
  <si>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</si>
  <si>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</si>
  <si>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</si>
  <si>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</si>
  <si>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</si>
  <si>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</si>
  <si>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</si>
  <si>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</si>
  <si>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</si>
  <si>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</si>
  <si>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</si>
  <si>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</si>
  <si>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</si>
  <si>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</si>
  <si>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</si>
  <si>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</si>
  <si>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</si>
  <si>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</si>
  <si>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</si>
  <si>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</si>
  <si>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</si>
  <si>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</si>
  <si>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</si>
  <si>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</si>
  <si>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</si>
  <si>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</si>
  <si>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</si>
  <si>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</si>
  <si>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</si>
  <si>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</si>
  <si>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</si>
  <si>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</si>
  <si>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</si>
  <si>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</si>
  <si>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</si>
  <si>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</si>
  <si>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</si>
  <si>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</si>
  <si>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</si>
  <si>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</si>
  <si>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</si>
  <si>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</si>
  <si>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</si>
  <si>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</si>
  <si>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</si>
  <si>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</si>
  <si>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</si>
  <si>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</si>
  <si>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</si>
  <si>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</si>
  <si>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</si>
  <si>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</si>
  <si>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</si>
  <si>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</si>
  <si>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</si>
  <si>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</si>
  <si>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</si>
  <si>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</si>
  <si>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</si>
  <si>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</si>
  <si>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</si>
  <si>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</si>
  <si>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</si>
  <si>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</si>
  <si>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</si>
  <si>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</si>
  <si>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</si>
  <si>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</si>
  <si>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</si>
  <si>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</si>
  <si>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</si>
  <si>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</si>
  <si>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</si>
  <si>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</si>
  <si>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</si>
  <si>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</si>
  <si>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</si>
  <si>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</si>
  <si>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</si>
  <si>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</si>
  <si>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</si>
  <si>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</si>
  <si>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</si>
  <si>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</si>
  <si>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</si>
  <si>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</si>
  <si>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</si>
  <si>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</si>
  <si>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</si>
  <si>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</si>
  <si>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</si>
  <si>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</si>
  <si>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</si>
  <si>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</si>
  <si>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</si>
  <si>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</si>
  <si>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</si>
  <si>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</si>
  <si>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</si>
  <si>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</si>
  <si>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</si>
  <si>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</si>
  <si>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</si>
  <si>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</si>
  <si>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</si>
  <si>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</si>
  <si>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</si>
  <si>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</si>
  <si>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</si>
  <si>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</si>
  <si>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</si>
  <si>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</si>
  <si>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</si>
  <si>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</si>
  <si>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</si>
  <si>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</si>
  <si>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</si>
  <si>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</si>
  <si>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</si>
  <si>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</si>
  <si>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</si>
  <si>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</si>
  <si>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</si>
  <si>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</si>
  <si>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</si>
  <si>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</si>
  <si>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</si>
  <si>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</si>
  <si>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</si>
  <si>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</si>
  <si>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</si>
  <si>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</si>
  <si>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</si>
  <si>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</si>
  <si>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</si>
  <si>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</si>
  <si>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</si>
  <si>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</si>
  <si>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</si>
  <si>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</si>
  <si>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</si>
  <si>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</si>
  <si>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</si>
  <si>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</si>
  <si>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</si>
  <si>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</si>
  <si>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</si>
  <si>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</si>
  <si>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</si>
  <si>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</si>
  <si>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</si>
  <si>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</si>
  <si>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</si>
  <si>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</si>
  <si>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</si>
  <si>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</si>
  <si>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</si>
  <si>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</si>
  <si>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</si>
  <si>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</si>
  <si>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</si>
  <si>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</si>
  <si>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</si>
  <si>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</si>
  <si>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</si>
  <si>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</si>
  <si>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</si>
  <si>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</si>
  <si>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</si>
  <si>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</si>
  <si>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</si>
  <si>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</si>
  <si>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</si>
  <si>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</si>
  <si>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</si>
  <si>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</si>
  <si>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</si>
  <si>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</si>
  <si>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</si>
  <si>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</si>
  <si>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</si>
  <si>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</si>
  <si>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</si>
  <si>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</si>
  <si>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</si>
  <si>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</si>
  <si>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</si>
  <si>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</si>
  <si>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</si>
  <si>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</si>
  <si>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</si>
  <si>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</si>
  <si>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</si>
  <si>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</si>
  <si>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</si>
  <si>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</si>
  <si>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</si>
  <si>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</si>
  <si>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</si>
  <si>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</si>
  <si>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</si>
  <si>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</si>
  <si>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</si>
  <si>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</si>
  <si>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</si>
  <si>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</si>
  <si>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</si>
  <si>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</si>
  <si>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</si>
  <si>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</si>
  <si>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</si>
  <si>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</si>
  <si>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</si>
  <si>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</si>
  <si>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</si>
  <si>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</si>
  <si>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</si>
  <si>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</si>
  <si>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</si>
  <si>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</si>
  <si>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</si>
  <si>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</si>
  <si>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</si>
  <si>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</si>
  <si>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</si>
  <si>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</si>
  <si>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</si>
  <si>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</si>
  <si>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</si>
  <si>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</si>
  <si>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</si>
  <si>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</si>
  <si>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</si>
  <si>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</si>
  <si>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</si>
  <si>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</si>
  <si>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</si>
  <si>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</si>
  <si>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</si>
  <si>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</si>
  <si>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</si>
  <si>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</si>
  <si>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</si>
  <si>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</si>
  <si>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</si>
  <si>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</si>
  <si>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</si>
  <si>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</si>
  <si>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</si>
  <si>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</si>
  <si>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</si>
  <si>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</si>
  <si>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</si>
  <si>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</si>
  <si>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</si>
  <si>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</si>
  <si>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</si>
  <si>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</si>
  <si>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</si>
  <si>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</si>
  <si>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</si>
  <si>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</si>
  <si>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</si>
  <si>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</si>
  <si>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</si>
  <si>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</si>
  <si>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</si>
  <si>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</si>
  <si>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</si>
  <si>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</si>
  <si>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</si>
  <si>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</si>
  <si>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</si>
  <si>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</si>
  <si>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</si>
  <si>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</si>
  <si>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</si>
  <si>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</si>
  <si>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</si>
  <si>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</si>
  <si>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</si>
  <si>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</si>
  <si>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</si>
  <si>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</si>
  <si>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</si>
  <si>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</si>
  <si>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</si>
  <si>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</si>
  <si>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</si>
  <si>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</si>
  <si>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</si>
  <si>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</si>
  <si>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</si>
  <si>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</si>
  <si>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</si>
  <si>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</si>
  <si>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</si>
  <si>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</si>
  <si>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</si>
  <si>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</si>
  <si>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</si>
  <si>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</si>
  <si>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</si>
  <si>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</si>
  <si>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</si>
  <si>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</si>
  <si>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</si>
  <si>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</si>
  <si>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</si>
  <si>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</si>
  <si>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</si>
  <si>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</si>
  <si>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</si>
  <si>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</si>
  <si>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</si>
  <si>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</si>
  <si>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</si>
  <si>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</si>
  <si>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</si>
  <si>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</si>
  <si>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</si>
  <si>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</si>
  <si>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</si>
  <si>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</si>
  <si>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</si>
  <si>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</si>
  <si>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</si>
  <si>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</si>
  <si>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</si>
  <si>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</si>
  <si>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</si>
  <si>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</si>
  <si>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</si>
  <si>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</si>
  <si>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</si>
  <si>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</si>
  <si>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</si>
  <si>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</si>
  <si>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</si>
  <si>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</si>
  <si>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</si>
  <si>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</si>
  <si>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</si>
  <si>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</si>
  <si>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</si>
  <si>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</si>
  <si>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</si>
  <si>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</si>
  <si>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</si>
  <si>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</si>
  <si>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</si>
  <si>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</si>
  <si>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</si>
  <si>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</si>
  <si>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</si>
  <si>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</si>
  <si>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</si>
  <si>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</si>
  <si>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</si>
  <si>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</si>
  <si>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</si>
  <si>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</si>
  <si>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</si>
  <si>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</si>
  <si>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</si>
  <si>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</si>
  <si>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</si>
  <si>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</si>
  <si>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</si>
  <si>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</si>
  <si>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</si>
  <si>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</si>
  <si>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</si>
  <si>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</si>
  <si>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</si>
  <si>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</si>
  <si>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</si>
  <si>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</si>
  <si>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</si>
  <si>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</si>
  <si>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</si>
  <si>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</si>
  <si>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</si>
  <si>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</si>
  <si>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</si>
  <si>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</si>
  <si>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</si>
  <si>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</si>
  <si>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</si>
  <si>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</si>
  <si>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</si>
  <si>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</si>
  <si>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</si>
  <si>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</si>
  <si>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</si>
  <si>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</si>
  <si>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</si>
  <si>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</si>
  <si>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</si>
  <si>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</si>
  <si>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</si>
  <si>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</si>
  <si>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</si>
  <si>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</si>
  <si>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</si>
  <si>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</si>
  <si>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</si>
  <si>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</si>
  <si>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</si>
  <si>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</si>
  <si>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</si>
  <si>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</si>
  <si>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</si>
  <si>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</si>
  <si>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</si>
  <si>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</si>
  <si>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</si>
  <si>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</si>
  <si>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</si>
  <si>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</si>
  <si>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</si>
  <si>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</si>
  <si>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</si>
  <si>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</si>
  <si>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</si>
  <si>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</si>
  <si>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</si>
  <si>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</si>
  <si>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</si>
  <si>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</si>
  <si>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</si>
  <si>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</si>
  <si>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</si>
  <si>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</si>
  <si>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</si>
  <si>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</si>
  <si>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</si>
  <si>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</si>
  <si>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</si>
  <si>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</si>
  <si>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</si>
  <si>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</si>
  <si>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</si>
  <si>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</si>
  <si>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</si>
  <si>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</si>
  <si>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</si>
  <si>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</si>
  <si>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</si>
  <si>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</si>
  <si>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</si>
  <si>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</si>
  <si>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</si>
  <si>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</si>
  <si>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</si>
  <si>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</si>
  <si>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</si>
  <si>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</si>
  <si>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</si>
  <si>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</si>
  <si>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</si>
  <si>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</si>
  <si>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</si>
  <si>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</si>
  <si>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</si>
  <si>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</si>
  <si>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</si>
  <si>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</si>
  <si>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</si>
  <si>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</si>
  <si>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</si>
  <si>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</si>
  <si>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</si>
  <si>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</si>
  <si>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</si>
  <si>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</si>
  <si>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</si>
  <si>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</si>
  <si>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</si>
  <si>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</si>
  <si>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</si>
  <si>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</si>
  <si>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</si>
  <si>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</si>
  <si>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</si>
  <si>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</si>
  <si>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</si>
  <si>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</si>
  <si>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</si>
  <si>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</si>
  <si>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</si>
  <si>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</si>
  <si>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</si>
  <si>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</si>
  <si>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</si>
  <si>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</si>
  <si>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</si>
  <si>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</si>
  <si>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</si>
  <si>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</si>
  <si>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</si>
  <si>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</si>
  <si>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</si>
  <si>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</si>
  <si>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</si>
  <si>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</si>
  <si>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</si>
  <si>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</si>
  <si>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</si>
  <si>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</si>
  <si>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</si>
  <si>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</si>
  <si>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</si>
  <si>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</si>
  <si>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</si>
  <si>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</si>
  <si>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</si>
  <si>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</si>
  <si>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</si>
  <si>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</si>
  <si>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</si>
  <si>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</si>
  <si>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</si>
  <si>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</si>
  <si>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</si>
  <si>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</si>
  <si>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</si>
  <si>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</si>
  <si>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</si>
  <si>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</si>
  <si>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</si>
  <si>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</si>
  <si>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</si>
  <si>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</si>
  <si>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</si>
  <si>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</si>
  <si>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</si>
  <si>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</si>
  <si>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</si>
  <si>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</si>
  <si>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</si>
  <si>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</si>
  <si>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</si>
  <si>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</si>
  <si>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</si>
  <si>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</si>
  <si>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</si>
  <si>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</si>
  <si>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</si>
  <si>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</si>
  <si>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</si>
  <si>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</si>
  <si>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</si>
  <si>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</si>
  <si>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</si>
  <si>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</si>
  <si>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</si>
  <si>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</si>
  <si>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</si>
  <si>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</si>
  <si>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</si>
  <si>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</si>
  <si>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</si>
  <si>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</si>
  <si>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</si>
  <si>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</si>
  <si>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</si>
  <si>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</si>
  <si>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</si>
  <si>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</si>
  <si>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</si>
  <si>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</si>
  <si>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</si>
  <si>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</si>
  <si>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</si>
  <si>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</si>
  <si>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</si>
  <si>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</si>
  <si>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</si>
  <si>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</si>
  <si>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</si>
  <si>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</si>
  <si>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</si>
  <si>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</si>
  <si>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</si>
  <si>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</si>
  <si>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</si>
  <si>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</si>
  <si>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</si>
  <si>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</si>
  <si>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</si>
  <si>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</si>
  <si>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</si>
  <si>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</si>
  <si>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</si>
  <si>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</si>
  <si>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</si>
  <si>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</si>
  <si>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</si>
  <si>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</si>
  <si>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</si>
  <si>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</si>
  <si>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</si>
  <si>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</si>
  <si>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</si>
  <si>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</si>
  <si>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</si>
  <si>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</si>
  <si>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</si>
  <si>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</si>
  <si>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</si>
  <si>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</si>
  <si>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</si>
  <si>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</si>
  <si>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</si>
  <si>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</si>
  <si>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</si>
  <si>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</si>
  <si>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</si>
  <si>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</si>
  <si>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</si>
  <si>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</si>
  <si>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</si>
  <si>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</si>
  <si>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</si>
  <si>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</si>
  <si>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</si>
  <si>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</si>
  <si>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</si>
  <si>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</si>
  <si>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</si>
  <si>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</si>
  <si>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</si>
  <si>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</si>
  <si>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</si>
  <si>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</si>
  <si>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</si>
  <si>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</si>
  <si>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</si>
  <si>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</si>
  <si>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</si>
  <si>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</si>
  <si>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</si>
  <si>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</si>
  <si>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</si>
  <si>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</si>
  <si>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</si>
  <si>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</si>
  <si>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</si>
  <si>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</si>
  <si>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</si>
  <si>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</si>
  <si>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</si>
  <si>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</si>
  <si>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</si>
  <si>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</si>
  <si>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</si>
  <si>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</si>
  <si>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</si>
  <si>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</si>
  <si>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</si>
  <si>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</si>
  <si>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</si>
  <si>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</si>
  <si>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</si>
  <si>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</si>
  <si>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</si>
  <si>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</si>
  <si>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</si>
  <si>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</si>
  <si>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</si>
  <si>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</si>
  <si>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</si>
  <si>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</si>
  <si>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</si>
  <si>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</si>
  <si>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</si>
  <si>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</si>
  <si>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</si>
  <si>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</si>
  <si>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</si>
  <si>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</si>
  <si>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</si>
  <si>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</si>
  <si>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</si>
  <si>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</si>
  <si>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</si>
  <si>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</si>
  <si>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</si>
  <si>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</si>
  <si>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</si>
  <si>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</si>
  <si>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</si>
  <si>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</si>
  <si>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</si>
  <si>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</si>
  <si>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</si>
  <si>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</si>
  <si>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</si>
  <si>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</si>
  <si>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</si>
  <si>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</si>
  <si>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</si>
  <si>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</si>
  <si>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</si>
  <si>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</si>
  <si>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</si>
  <si>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</si>
  <si>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</si>
  <si>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</si>
  <si>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</si>
  <si>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</si>
  <si>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</si>
  <si>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</si>
  <si>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</si>
  <si>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</si>
  <si>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</si>
  <si>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</si>
  <si>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</si>
  <si>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</si>
  <si>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</si>
  <si>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</si>
  <si>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</si>
  <si>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</si>
  <si>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</si>
  <si>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</si>
  <si>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</si>
  <si>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</si>
  <si>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</si>
  <si>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</si>
  <si>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</si>
  <si>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</si>
  <si>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</si>
  <si>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</si>
  <si>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</si>
  <si>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</si>
  <si>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</si>
  <si>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</si>
  <si>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</si>
  <si>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</si>
  <si>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</si>
  <si>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</si>
  <si>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</si>
  <si>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</si>
  <si>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</si>
  <si>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</si>
  <si>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</si>
  <si>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</si>
  <si>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</si>
  <si>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</si>
  <si>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</si>
  <si>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</si>
  <si>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</si>
  <si>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</si>
  <si>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</si>
  <si>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</si>
  <si>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</si>
  <si>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</si>
  <si>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</si>
  <si>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</si>
  <si>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</si>
  <si>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</si>
  <si>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</si>
  <si>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</si>
  <si>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</si>
  <si>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</si>
  <si>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</si>
  <si>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</si>
  <si>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</si>
  <si>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</si>
  <si>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</si>
  <si>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</si>
  <si>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</si>
  <si>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</si>
  <si>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</si>
  <si>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</si>
  <si>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</si>
  <si>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</si>
  <si>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</si>
  <si>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</si>
  <si>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</si>
  <si>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</si>
  <si>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</si>
  <si>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</si>
  <si>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</si>
  <si>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</si>
  <si>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</si>
  <si>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</si>
  <si>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</si>
  <si>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</si>
  <si>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</si>
  <si>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</si>
  <si>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</si>
  <si>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</si>
  <si>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</si>
  <si>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</si>
  <si>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</si>
  <si>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</si>
  <si>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</si>
  <si>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</si>
  <si>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</si>
  <si>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</si>
  <si>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</si>
  <si>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</si>
  <si>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</si>
  <si>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</si>
  <si>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</si>
  <si>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</si>
  <si>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</si>
  <si>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</si>
  <si>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</si>
  <si>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</si>
  <si>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</si>
  <si>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</si>
  <si>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</si>
  <si>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</si>
  <si>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</si>
  <si>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</si>
  <si>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</si>
  <si>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</si>
  <si>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</si>
  <si>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</si>
  <si>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</si>
  <si>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</si>
  <si>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</si>
  <si>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</si>
  <si>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</si>
  <si>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</si>
  <si>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</si>
  <si>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</si>
  <si>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</si>
  <si>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</si>
  <si>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</si>
  <si>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</si>
  <si>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</si>
  <si>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</si>
  <si>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</si>
  <si>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</si>
  <si>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</si>
  <si>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</si>
  <si>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</si>
  <si>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</si>
  <si>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</si>
  <si>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</si>
  <si>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</si>
  <si>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</si>
  <si>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</si>
  <si>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</si>
  <si>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</si>
  <si>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</si>
  <si>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</si>
  <si>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</si>
  <si>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</si>
  <si>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</si>
  <si>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</si>
  <si>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</si>
  <si>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</si>
  <si>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</si>
  <si>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</si>
  <si>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</si>
  <si>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</si>
  <si>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</si>
  <si>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</si>
  <si>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</si>
  <si>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</si>
  <si>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</si>
  <si>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</si>
  <si>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</si>
  <si>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</si>
  <si>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</si>
  <si>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</si>
  <si>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</si>
  <si>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</si>
  <si>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</si>
  <si>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</si>
  <si>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</si>
  <si>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</si>
  <si>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</si>
  <si>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</si>
  <si>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</si>
  <si>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</si>
  <si>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</si>
  <si>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</si>
  <si>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</si>
  <si>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</si>
  <si>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</si>
  <si>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</si>
  <si>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</si>
  <si>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</si>
  <si>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</si>
  <si>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</si>
  <si>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</si>
  <si>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</si>
  <si>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</si>
  <si>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</si>
  <si>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</si>
  <si>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</si>
  <si>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</si>
  <si>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</si>
  <si>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</si>
  <si>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</si>
  <si>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</si>
  <si>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</si>
  <si>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</si>
  <si>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</si>
  <si>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</si>
  <si>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</si>
  <si>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</si>
  <si>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</si>
  <si>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</si>
  <si>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</si>
  <si>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</si>
  <si>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</si>
  <si>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</si>
  <si>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</si>
  <si>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</si>
  <si>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</si>
  <si>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</si>
  <si>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</si>
  <si>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</si>
  <si>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</si>
  <si>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</si>
  <si>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</si>
  <si>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</si>
  <si>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</si>
  <si>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</si>
  <si>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</si>
  <si>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</si>
  <si>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</si>
  <si>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</si>
  <si>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</si>
  <si>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</si>
  <si>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</si>
  <si>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</si>
  <si>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</si>
  <si>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</si>
  <si>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</si>
  <si>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</si>
  <si>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</si>
  <si>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</si>
  <si>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</si>
  <si>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</si>
  <si>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</si>
  <si>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</si>
  <si>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</si>
  <si>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</si>
  <si>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</si>
  <si>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</si>
  <si>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</si>
  <si>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</si>
  <si>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</si>
  <si>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</si>
  <si>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</si>
  <si>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</si>
  <si>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</si>
  <si>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</si>
  <si>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</si>
  <si>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</si>
  <si>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</si>
  <si>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</si>
  <si>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</si>
  <si>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</si>
  <si>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</si>
  <si>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</si>
  <si>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</si>
  <si>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</si>
  <si>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</si>
  <si>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</si>
  <si>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</si>
  <si>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</si>
  <si>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</si>
  <si>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</si>
  <si>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</si>
  <si>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</si>
  <si>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</si>
  <si>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</si>
  <si>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</si>
  <si>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</si>
  <si>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</si>
  <si>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</si>
  <si>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</si>
  <si>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</si>
  <si>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</si>
  <si>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</si>
  <si>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</si>
  <si>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</si>
  <si>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</si>
  <si>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</si>
  <si>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</si>
  <si>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</si>
  <si>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</si>
  <si>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</si>
  <si>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</si>
  <si>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</si>
  <si>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</si>
  <si>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</si>
  <si>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</si>
  <si>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</si>
  <si>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</si>
  <si>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</si>
  <si>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</si>
  <si>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</si>
  <si>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</si>
  <si>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</si>
  <si>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</si>
  <si>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</si>
  <si>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</si>
  <si>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</si>
  <si>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</si>
  <si>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</si>
  <si>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</si>
  <si>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</si>
  <si>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</si>
  <si>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</si>
  <si>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</si>
  <si>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</si>
  <si>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</si>
  <si>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</si>
  <si>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</si>
  <si>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</si>
  <si>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</si>
  <si>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</si>
  <si>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</si>
  <si>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</si>
  <si>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</si>
  <si>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</si>
  <si>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</si>
  <si>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</si>
  <si>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</si>
  <si>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</si>
  <si>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</si>
  <si>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</si>
  <si>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</si>
  <si>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</si>
  <si>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</si>
  <si>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</si>
  <si>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</si>
  <si>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</si>
  <si>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</si>
  <si>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</si>
  <si>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</si>
  <si>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</si>
  <si>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</si>
  <si>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</si>
  <si>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</si>
  <si>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</si>
  <si>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</si>
  <si>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</si>
  <si>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</si>
  <si>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</si>
  <si>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</si>
  <si>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</si>
  <si>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</si>
  <si>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</si>
  <si>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</si>
  <si>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</si>
  <si>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</si>
  <si>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</si>
  <si>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</si>
  <si>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</si>
  <si>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</si>
  <si>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</si>
  <si>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</si>
  <si>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</si>
  <si>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</si>
  <si>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</si>
  <si>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</si>
  <si>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</si>
  <si>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</si>
  <si>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</si>
  <si>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</si>
  <si>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</si>
  <si>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</si>
  <si>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</si>
  <si>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</si>
  <si>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</si>
  <si>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</si>
  <si>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</si>
  <si>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</si>
  <si>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</si>
  <si>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</si>
  <si>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</si>
  <si>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</si>
  <si>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</si>
  <si>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</si>
  <si>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</si>
  <si>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</si>
  <si>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</si>
  <si>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</si>
  <si>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</si>
  <si>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</si>
  <si>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</si>
  <si>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</si>
  <si>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</si>
  <si>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</si>
  <si>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</si>
  <si>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</si>
  <si>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</si>
  <si>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</si>
  <si>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</si>
  <si>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</si>
  <si>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</si>
  <si>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</si>
  <si>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</si>
  <si>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</si>
  <si>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</si>
  <si>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</si>
  <si>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</si>
  <si>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</si>
  <si>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</si>
  <si>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</si>
  <si>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</si>
  <si>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</si>
  <si>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</si>
  <si>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</si>
  <si>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</si>
  <si>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</si>
  <si>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</si>
  <si>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</si>
  <si>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</si>
  <si>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</si>
  <si>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</si>
  <si>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</si>
  <si>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</si>
  <si>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</si>
  <si>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</si>
  <si>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</si>
  <si>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</si>
  <si>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</si>
  <si>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</si>
  <si>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</si>
  <si>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</si>
  <si>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</si>
  <si>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</si>
  <si>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</si>
  <si>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</si>
  <si>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</si>
  <si>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</si>
  <si>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</si>
  <si>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</si>
  <si>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</si>
  <si>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</si>
  <si>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</si>
  <si>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</si>
  <si>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</si>
  <si>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</si>
  <si>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</si>
  <si>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</si>
  <si>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</si>
  <si>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</si>
  <si>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</si>
  <si>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</si>
  <si>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</si>
  <si>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</si>
  <si>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</si>
  <si>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</si>
  <si>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</si>
  <si>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</si>
  <si>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</si>
  <si>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</si>
  <si>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</si>
  <si>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</si>
  <si>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</si>
  <si>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</si>
  <si>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</si>
  <si>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</si>
  <si>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</si>
  <si>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</si>
  <si>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</si>
  <si>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</si>
  <si>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</si>
  <si>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</si>
  <si>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</si>
  <si>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</si>
  <si>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</si>
  <si>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</si>
  <si>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</si>
  <si>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</si>
  <si>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</si>
  <si>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</si>
  <si>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</si>
  <si>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</si>
  <si>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</si>
  <si>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</si>
  <si>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</si>
  <si>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</si>
  <si>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</si>
  <si>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</si>
  <si>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</si>
  <si>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</si>
  <si>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</si>
  <si>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</si>
  <si>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</si>
  <si>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</si>
  <si>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</si>
  <si>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</si>
  <si>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</si>
  <si>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</si>
  <si>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</si>
  <si>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</si>
  <si>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</si>
  <si>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</si>
  <si>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</si>
  <si>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</si>
  <si>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</si>
  <si>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</si>
  <si>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</si>
  <si>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</si>
  <si>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</si>
  <si>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</si>
  <si>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</si>
  <si>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</si>
  <si>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</si>
  <si>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</si>
  <si>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</si>
  <si>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</si>
  <si>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</si>
  <si>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</si>
  <si>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</si>
  <si>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</si>
  <si>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</si>
  <si>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</si>
  <si>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</si>
  <si>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</si>
  <si>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</si>
  <si>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</si>
  <si>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</si>
  <si>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</si>
  <si>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</si>
  <si>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</si>
  <si>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</si>
  <si>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</si>
  <si>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</si>
  <si>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</si>
  <si>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</si>
  <si>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</si>
  <si>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</si>
  <si>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</si>
  <si>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</si>
  <si>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</si>
  <si>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</si>
  <si>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</si>
  <si>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</si>
  <si>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</si>
  <si>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</si>
  <si>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</si>
  <si>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</si>
  <si>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</si>
  <si>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</si>
  <si>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</si>
  <si>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</si>
  <si>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</si>
  <si>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</si>
  <si>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</si>
  <si>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</si>
  <si>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</si>
  <si>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</si>
  <si>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</si>
  <si>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</si>
  <si>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</si>
  <si>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</si>
  <si>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</si>
  <si>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</si>
  <si>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</si>
  <si>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</si>
  <si>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</si>
  <si>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</si>
  <si>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</si>
  <si>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</si>
  <si>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</si>
  <si>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</si>
  <si>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</si>
  <si>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</si>
  <si>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</si>
  <si>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</si>
  <si>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</si>
  <si>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</si>
  <si>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</si>
  <si>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</si>
  <si>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</si>
  <si>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</si>
  <si>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</si>
  <si>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</si>
  <si>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</si>
  <si>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</si>
  <si>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</si>
  <si>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</si>
  <si>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</si>
  <si>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</si>
  <si>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</si>
  <si>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</si>
  <si>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</si>
  <si>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</si>
  <si>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</si>
  <si>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</si>
  <si>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</si>
  <si>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</si>
  <si>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</si>
  <si>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</si>
  <si>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</si>
  <si>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</si>
  <si>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</si>
  <si>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</si>
  <si>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</si>
  <si>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</si>
  <si>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</si>
  <si>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</si>
  <si>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</si>
  <si>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</si>
  <si>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</si>
  <si>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</si>
  <si>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</si>
  <si>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</si>
  <si>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</si>
  <si>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</si>
  <si>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</si>
  <si>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</si>
  <si>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</si>
  <si>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</si>
  <si>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</si>
  <si>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</si>
  <si>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</si>
  <si>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</si>
  <si>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</si>
  <si>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</si>
  <si>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</si>
  <si>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</si>
  <si>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</si>
  <si>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</si>
  <si>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</si>
  <si>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</si>
  <si>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</si>
  <si>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</si>
  <si>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</si>
  <si>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</si>
  <si>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</si>
  <si>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</si>
  <si>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</si>
  <si>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</si>
  <si>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</si>
  <si>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</si>
  <si>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</si>
  <si>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</si>
  <si>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</si>
  <si>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</si>
  <si>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</si>
  <si>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</si>
  <si>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</si>
  <si>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</si>
  <si>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</si>
  <si>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</si>
  <si>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</si>
  <si>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</si>
  <si>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</si>
  <si>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</si>
  <si>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</si>
  <si>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</si>
  <si>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</si>
  <si>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</si>
  <si>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</si>
  <si>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</si>
  <si>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</si>
  <si>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</si>
  <si>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</si>
  <si>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</si>
  <si>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</si>
  <si>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</si>
  <si>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</si>
  <si>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</si>
  <si>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</si>
  <si>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</si>
  <si>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</si>
  <si>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</si>
  <si>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</si>
  <si>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</si>
  <si>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</si>
  <si>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</si>
  <si>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</si>
  <si>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</si>
  <si>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</si>
  <si>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</si>
  <si>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</si>
  <si>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</si>
  <si>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</si>
  <si>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</si>
  <si>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</si>
  <si>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</si>
  <si>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</si>
  <si>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</si>
  <si>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</si>
  <si>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</si>
  <si>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</si>
  <si>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</si>
  <si>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</si>
  <si>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</si>
  <si>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</si>
  <si>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</si>
  <si>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</si>
  <si>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</si>
  <si>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</si>
  <si>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</si>
  <si>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</si>
  <si>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</si>
  <si>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</si>
  <si>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</si>
  <si>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</si>
  <si>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</si>
  <si>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</si>
  <si>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</si>
  <si>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</si>
  <si>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</si>
  <si>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</si>
  <si>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</si>
  <si>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</si>
  <si>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</si>
  <si>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</si>
  <si>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</si>
  <si>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</si>
  <si>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</si>
  <si>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</si>
  <si>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</si>
  <si>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</si>
  <si>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</si>
  <si>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</si>
  <si>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</si>
  <si>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</si>
  <si>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</si>
  <si>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</si>
  <si>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</si>
  <si>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</si>
  <si>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</si>
  <si>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</si>
  <si>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</si>
  <si>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</si>
  <si>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</si>
  <si>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</si>
  <si>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</si>
  <si>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</si>
  <si>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</si>
  <si>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</si>
  <si>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</si>
  <si>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</si>
  <si>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</si>
  <si>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</si>
  <si>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</si>
  <si>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</si>
  <si>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</si>
  <si>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</si>
  <si>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</si>
  <si>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</si>
  <si>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</si>
  <si>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</si>
  <si>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</si>
  <si>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</si>
  <si>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</si>
  <si>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</si>
  <si>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</si>
  <si>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</si>
  <si>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</si>
  <si>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</si>
  <si>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</si>
  <si>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</si>
  <si>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</si>
  <si>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</si>
  <si>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</si>
  <si>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</si>
  <si>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</si>
  <si>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</si>
  <si>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</si>
  <si>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</si>
  <si>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</si>
  <si>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</si>
  <si>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</si>
  <si>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</si>
  <si>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</si>
  <si>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</si>
  <si>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</si>
  <si>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</si>
  <si>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</si>
  <si>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</si>
  <si>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</si>
  <si>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</si>
  <si>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</si>
  <si>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</si>
  <si>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</si>
  <si>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</si>
  <si>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</si>
  <si>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</si>
  <si>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</si>
  <si>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</si>
  <si>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</si>
  <si>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</si>
  <si>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</si>
  <si>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</si>
  <si>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</si>
  <si>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</si>
  <si>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</si>
  <si>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</si>
  <si>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</si>
  <si>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</si>
  <si>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</si>
  <si>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</si>
  <si>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</si>
  <si>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</si>
  <si>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</si>
  <si>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</si>
  <si>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</si>
  <si>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</si>
  <si>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</si>
  <si>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</si>
  <si>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</si>
  <si>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</si>
  <si>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</si>
  <si>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</si>
  <si>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</si>
  <si>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</si>
  <si>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</si>
  <si>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</si>
  <si>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</si>
  <si>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</si>
  <si>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</si>
  <si>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</si>
  <si>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</si>
  <si>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</si>
  <si>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</si>
  <si>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</si>
  <si>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</si>
  <si>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</si>
  <si>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</si>
  <si>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</si>
  <si>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</si>
  <si>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</si>
  <si>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</si>
  <si>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</si>
  <si>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</si>
  <si>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</si>
  <si>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</si>
  <si>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</si>
  <si>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</si>
  <si>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</si>
  <si>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</si>
  <si>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</si>
  <si>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</si>
  <si>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</si>
  <si>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</si>
  <si>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</si>
  <si>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</si>
  <si>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</si>
  <si>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</si>
  <si>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</si>
  <si>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</si>
  <si>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</si>
  <si>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</si>
  <si>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</si>
  <si>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</si>
  <si>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</si>
  <si>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</si>
  <si>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</si>
  <si>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</si>
  <si>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</si>
  <si>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</si>
  <si>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</si>
  <si>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</si>
  <si>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</si>
  <si>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</si>
  <si>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</si>
  <si>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</si>
  <si>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</si>
  <si>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</si>
  <si>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</si>
  <si>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</si>
  <si>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</si>
  <si>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</si>
  <si>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</si>
  <si>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</si>
  <si>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</si>
  <si>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</si>
  <si>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</si>
  <si>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</si>
  <si>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</si>
  <si>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</si>
  <si>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</si>
  <si>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</si>
  <si>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</si>
  <si>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</si>
  <si>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</si>
  <si>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</si>
  <si>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</si>
  <si>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</si>
  <si>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</si>
  <si>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</si>
  <si>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</si>
  <si>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</si>
  <si>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</si>
  <si>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</si>
  <si>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</si>
  <si>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</si>
  <si>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</si>
  <si>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</si>
  <si>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</si>
  <si>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</si>
  <si>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</si>
  <si>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</si>
  <si>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</si>
  <si>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</si>
  <si>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</si>
  <si>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</si>
  <si>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</si>
  <si>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</si>
  <si>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</si>
  <si>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</si>
  <si>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</si>
  <si>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</si>
  <si>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</si>
  <si>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</si>
  <si>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</si>
  <si>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</si>
  <si>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</si>
  <si>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</si>
  <si>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</si>
  <si>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</si>
  <si>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</si>
  <si>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</si>
  <si>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</si>
  <si>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</si>
  <si>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</si>
  <si>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</si>
  <si>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</si>
  <si>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</si>
  <si>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</si>
  <si>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</si>
  <si>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</si>
  <si>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</si>
  <si>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</si>
  <si>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</si>
  <si>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</si>
  <si>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</si>
  <si>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</si>
  <si>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</si>
  <si>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</si>
  <si>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</si>
  <si>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</si>
  <si>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</si>
  <si>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</si>
  <si>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</si>
  <si>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</si>
  <si>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</si>
  <si>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</si>
  <si>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</si>
  <si>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</si>
  <si>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</si>
  <si>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</si>
  <si>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</si>
  <si>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</si>
  <si>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</si>
  <si>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</si>
  <si>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</si>
  <si>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</si>
  <si>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</si>
  <si>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</si>
  <si>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</si>
  <si>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</si>
  <si>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</si>
  <si>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</si>
  <si>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</si>
  <si>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</si>
  <si>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</si>
  <si>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</si>
  <si>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</si>
  <si>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</si>
  <si>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</si>
  <si>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</si>
  <si>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</si>
  <si>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</si>
  <si>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</si>
  <si>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</si>
  <si>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</si>
  <si>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</si>
  <si>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</si>
  <si>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</si>
  <si>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</si>
  <si>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</si>
  <si>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</si>
  <si>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</si>
  <si>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</si>
  <si>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</si>
  <si>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</si>
  <si>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</si>
  <si>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</si>
  <si>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</si>
  <si>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</si>
  <si>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</si>
  <si>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</si>
  <si>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</si>
  <si>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</si>
  <si>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</si>
  <si>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</si>
  <si>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</si>
  <si>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</si>
  <si>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</si>
  <si>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</si>
  <si>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</si>
  <si>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</si>
  <si>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</si>
  <si>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</si>
  <si>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</si>
  <si>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</si>
  <si>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</si>
  <si>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</si>
  <si>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</si>
  <si>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</si>
  <si>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</si>
  <si>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</si>
  <si>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</si>
  <si>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</si>
  <si>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</si>
  <si>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</si>
  <si>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</si>
  <si>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</si>
  <si>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</si>
  <si>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</si>
  <si>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</si>
  <si>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</si>
  <si>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</si>
  <si>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</si>
  <si>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</si>
  <si>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</si>
  <si>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</si>
  <si>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</si>
  <si>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</si>
  <si>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</si>
  <si>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</si>
  <si>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</si>
  <si>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</si>
  <si>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</si>
  <si>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</si>
  <si>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</si>
  <si>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</si>
  <si>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</si>
  <si>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</si>
  <si>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</si>
  <si>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</si>
  <si>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</si>
  <si>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</si>
  <si>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</si>
  <si>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</si>
  <si>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</si>
  <si>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</si>
  <si>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</si>
  <si>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</si>
  <si>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</si>
  <si>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</si>
  <si>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</si>
  <si>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</si>
  <si>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</si>
  <si>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</si>
  <si>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</si>
  <si>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</si>
  <si>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</si>
  <si>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</si>
  <si>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</si>
  <si>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</si>
  <si>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</si>
  <si>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</si>
  <si>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</si>
  <si>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</si>
  <si>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</si>
  <si>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</si>
  <si>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</si>
  <si>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</si>
  <si>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</si>
  <si>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</si>
  <si>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</si>
  <si>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</si>
  <si>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</si>
  <si>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</si>
  <si>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</si>
  <si>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</si>
  <si>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</si>
  <si>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</si>
  <si>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</si>
  <si>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</si>
  <si>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</si>
  <si>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</si>
  <si>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</si>
  <si>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</si>
  <si>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</si>
  <si>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</si>
  <si>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</si>
  <si>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</si>
  <si>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</si>
  <si>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</si>
  <si>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</si>
  <si>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</si>
  <si>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</si>
  <si>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</si>
  <si>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</si>
  <si>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</si>
  <si>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</si>
  <si>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</si>
  <si>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</si>
  <si>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</si>
  <si>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</si>
  <si>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</si>
  <si>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</si>
  <si>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</si>
  <si>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</si>
  <si>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</si>
  <si>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</si>
  <si>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</si>
  <si>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</si>
  <si>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</si>
  <si>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</si>
  <si>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</si>
  <si>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</si>
  <si>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</si>
  <si>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</si>
  <si>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</si>
  <si>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</si>
  <si>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</si>
  <si>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</si>
  <si>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</si>
  <si>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</si>
  <si>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</si>
  <si>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</si>
  <si>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</si>
  <si>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</si>
  <si>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</si>
  <si>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</si>
  <si>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</si>
  <si>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</si>
  <si>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</si>
  <si>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</si>
  <si>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</si>
  <si>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</si>
  <si>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</si>
  <si>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</si>
  <si>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</si>
  <si>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</si>
  <si>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</si>
  <si>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</si>
  <si>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</si>
  <si>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</si>
  <si>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</si>
  <si>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</si>
  <si>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</si>
  <si>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</si>
  <si>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</si>
  <si>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</si>
  <si>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</si>
  <si>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</si>
  <si>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</si>
  <si>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</si>
  <si>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</si>
  <si>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</si>
  <si>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</si>
  <si>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</si>
  <si>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</si>
  <si>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</si>
  <si>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</si>
  <si>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</si>
  <si>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</si>
  <si>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</si>
  <si>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</si>
  <si>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</si>
  <si>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</si>
  <si>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</si>
  <si>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</si>
  <si>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</si>
  <si>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</si>
  <si>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</si>
  <si>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</si>
  <si>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</si>
  <si>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</si>
  <si>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</si>
  <si>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</si>
  <si>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</si>
  <si>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</si>
  <si>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</si>
  <si>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</si>
  <si>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</si>
  <si>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</si>
  <si>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</si>
  <si>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</si>
  <si>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</si>
  <si>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</si>
  <si>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</si>
  <si>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</si>
  <si>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</si>
  <si>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</si>
  <si>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</si>
  <si>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</si>
  <si>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</si>
  <si>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</si>
  <si>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</si>
  <si>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</si>
  <si>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</si>
  <si>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</si>
  <si>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</si>
  <si>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</si>
  <si>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</si>
  <si>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</si>
  <si>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</si>
  <si>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</si>
  <si>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</si>
  <si>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</si>
  <si>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</si>
  <si>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</si>
  <si>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</si>
  <si>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</si>
  <si>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</si>
  <si>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</si>
  <si>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</si>
  <si>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</si>
  <si>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</si>
  <si>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</si>
  <si>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</si>
  <si>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</si>
  <si>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</si>
  <si>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</si>
  <si>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</si>
  <si>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</si>
  <si>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</si>
  <si>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</si>
  <si>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</si>
  <si>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</si>
  <si>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</si>
  <si>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</si>
  <si>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</si>
  <si>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</si>
  <si>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</si>
  <si>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</si>
  <si>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</si>
  <si>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</si>
  <si>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</si>
  <si>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</si>
  <si>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</si>
  <si>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</si>
  <si>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</si>
  <si>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</si>
  <si>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</si>
  <si>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</si>
  <si>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</si>
  <si>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</si>
  <si>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</si>
  <si>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</si>
  <si>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</si>
  <si>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</si>
  <si>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</si>
  <si>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</si>
  <si>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</si>
  <si>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</si>
  <si>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</si>
  <si>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</si>
  <si>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</si>
  <si>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</si>
  <si>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</si>
  <si>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</si>
  <si>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</si>
  <si>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</si>
  <si>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</si>
  <si>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</si>
  <si>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</si>
  <si>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</si>
  <si>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</si>
  <si>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</si>
  <si>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</si>
  <si>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</si>
  <si>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</si>
  <si>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</si>
  <si>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</si>
  <si>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</si>
  <si>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</si>
  <si>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</si>
  <si>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</si>
  <si>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</si>
  <si>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</si>
  <si>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</si>
  <si>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</si>
  <si>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</si>
  <si>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</si>
  <si>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</si>
  <si>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</si>
  <si>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</si>
  <si>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</si>
  <si>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</si>
  <si>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</si>
  <si>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</si>
  <si>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</si>
  <si>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</si>
  <si>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</si>
  <si>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</si>
  <si>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</si>
  <si>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</si>
  <si>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</si>
  <si>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</si>
  <si>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</si>
  <si>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</si>
  <si>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</si>
  <si>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</si>
  <si>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</si>
  <si>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</si>
  <si>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</si>
  <si>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</si>
  <si>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</si>
  <si>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</si>
  <si>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</si>
  <si>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</si>
  <si>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</si>
  <si>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</si>
  <si>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</si>
  <si>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</si>
  <si>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</si>
  <si>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</si>
  <si>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</si>
  <si>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</si>
  <si>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</si>
  <si>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</si>
  <si>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</si>
  <si>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</si>
  <si>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</si>
  <si>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</si>
  <si>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</si>
  <si>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</si>
  <si>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</si>
  <si>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</si>
  <si>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</si>
  <si>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</si>
  <si>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</si>
  <si>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</si>
  <si>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</si>
  <si>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</si>
  <si>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</si>
  <si>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</si>
  <si>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</si>
  <si>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</si>
  <si>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</si>
  <si>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</si>
  <si>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</si>
  <si>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</si>
  <si>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</si>
  <si>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</si>
  <si>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</si>
  <si>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</si>
  <si>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</si>
  <si>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</si>
  <si>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</si>
  <si>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</si>
  <si>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</si>
  <si>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</si>
  <si>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</si>
  <si>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</si>
  <si>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</si>
  <si>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</si>
  <si>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</si>
  <si>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</si>
  <si>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</si>
  <si>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</si>
  <si>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</si>
  <si>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</si>
  <si>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</si>
  <si>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</si>
  <si>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</si>
  <si>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</si>
  <si>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</si>
  <si>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</si>
  <si>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</si>
  <si>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</si>
  <si>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</si>
  <si>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</si>
  <si>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</si>
  <si>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</si>
  <si>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</si>
  <si>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</si>
  <si>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</si>
  <si>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</si>
  <si>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</si>
  <si>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</si>
  <si>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</si>
  <si>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</si>
  <si>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</si>
  <si>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</si>
  <si>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</si>
  <si>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</si>
  <si>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</si>
  <si>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</si>
  <si>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</si>
  <si>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</si>
  <si>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</si>
  <si>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</si>
  <si>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</si>
  <si>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</si>
  <si>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</si>
  <si>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</si>
  <si>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</si>
  <si>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</si>
  <si>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</si>
  <si>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</si>
  <si>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</si>
  <si>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</si>
  <si>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</si>
  <si>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</si>
  <si>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</si>
  <si>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</si>
  <si>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</si>
  <si>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</si>
  <si>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</si>
  <si>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</si>
  <si>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</si>
  <si>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</si>
  <si>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</si>
  <si>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</si>
  <si>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</si>
  <si>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</si>
  <si>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</si>
  <si>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</si>
  <si>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</si>
  <si>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</si>
  <si>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</si>
  <si>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</si>
  <si>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</si>
  <si>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</si>
  <si>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</si>
  <si>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</si>
  <si>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</si>
  <si>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</si>
  <si>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</si>
  <si>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</si>
  <si>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</si>
  <si>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</si>
  <si>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</si>
  <si>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</si>
  <si>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</si>
  <si>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</si>
  <si>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</si>
  <si>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</si>
  <si>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</si>
  <si>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</si>
  <si>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</si>
  <si>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</si>
  <si>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</si>
  <si>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</si>
  <si>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</si>
  <si>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</si>
  <si>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</si>
  <si>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</si>
  <si>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</si>
  <si>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</si>
  <si>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</si>
  <si>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</si>
  <si>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</si>
  <si>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</si>
  <si>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</si>
  <si>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</si>
  <si>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</si>
  <si>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</si>
  <si>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</si>
  <si>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</si>
  <si>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</si>
  <si>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</si>
  <si>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</si>
  <si>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</si>
  <si>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</si>
  <si>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</si>
  <si>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</si>
  <si>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</si>
  <si>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</si>
  <si>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</si>
  <si>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</si>
  <si>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</si>
  <si>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</si>
  <si>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</si>
  <si>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</si>
  <si>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</si>
  <si>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</si>
  <si>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</si>
  <si>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</si>
  <si>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</si>
  <si>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</si>
  <si>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</si>
  <si>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</si>
  <si>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</si>
  <si>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</si>
  <si>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</si>
  <si>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</si>
  <si>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</si>
  <si>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</si>
  <si>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</si>
  <si>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</si>
  <si>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</si>
  <si>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</si>
  <si>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</si>
  <si>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</si>
  <si>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</si>
  <si>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</si>
  <si>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</si>
  <si>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</si>
  <si>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</si>
  <si>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</si>
  <si>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</si>
  <si>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</si>
  <si>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</si>
  <si>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</si>
  <si>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</si>
  <si>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</si>
  <si>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</si>
  <si>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</si>
  <si>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</si>
  <si>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</si>
  <si>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</si>
  <si>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</si>
  <si>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</si>
  <si>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</si>
  <si>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</si>
  <si>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</si>
  <si>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</si>
  <si>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</si>
  <si>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</si>
  <si>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</si>
  <si>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</si>
  <si>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</si>
  <si>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</si>
  <si>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</si>
  <si>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</si>
  <si>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</si>
  <si>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</si>
  <si>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</si>
  <si>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</si>
  <si>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</si>
  <si>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</si>
  <si>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</si>
  <si>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</si>
  <si>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</si>
  <si>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</si>
  <si>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</si>
  <si>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</si>
  <si>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</si>
  <si>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</si>
  <si>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</si>
  <si>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</si>
  <si>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</si>
  <si>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</si>
  <si>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</si>
  <si>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</si>
  <si>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</si>
  <si>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</si>
  <si>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</si>
  <si>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</si>
  <si>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</si>
  <si>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</si>
  <si>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</si>
  <si>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</si>
  <si>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</si>
  <si>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</si>
  <si>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</si>
  <si>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</si>
  <si>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</si>
  <si>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</si>
  <si>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</si>
  <si>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</si>
  <si>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</si>
  <si>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</si>
  <si>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</si>
  <si>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</si>
  <si>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</si>
  <si>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</si>
  <si>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</si>
  <si>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</si>
  <si>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</si>
  <si>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</si>
  <si>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</si>
  <si>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</si>
  <si>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</si>
  <si>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</si>
  <si>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</si>
  <si>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</si>
  <si>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</si>
  <si>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</si>
  <si>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</si>
  <si>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</si>
  <si>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</si>
  <si>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</si>
  <si>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</si>
  <si>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</si>
  <si>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</si>
  <si>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</si>
  <si>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</si>
  <si>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</si>
  <si>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</si>
  <si>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</si>
  <si>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</si>
  <si>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</si>
  <si>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</si>
  <si>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</si>
  <si>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</si>
  <si>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</si>
  <si>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</si>
  <si>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</si>
  <si>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</si>
  <si>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</si>
  <si>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</si>
  <si>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</si>
  <si>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</si>
  <si>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</si>
  <si>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</si>
  <si>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</si>
  <si>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</si>
  <si>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</si>
  <si>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</si>
  <si>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</si>
  <si>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</si>
  <si>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</si>
  <si>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</si>
  <si>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</si>
  <si>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</si>
  <si>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</si>
  <si>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</si>
  <si>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</si>
  <si>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</si>
  <si>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</si>
  <si>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</si>
  <si>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</si>
  <si>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</si>
  <si>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</si>
  <si>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</si>
  <si>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</si>
  <si>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</si>
  <si>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</si>
  <si>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</si>
  <si>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</si>
  <si>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</si>
  <si>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</si>
  <si>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</si>
  <si>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</si>
  <si>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</si>
  <si>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</si>
  <si>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</si>
  <si>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</si>
  <si>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</si>
  <si>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</si>
  <si>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</si>
  <si>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</si>
  <si>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</si>
  <si>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</si>
  <si>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</si>
  <si>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</si>
  <si>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</si>
  <si>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</si>
  <si>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</si>
  <si>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</si>
  <si>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</si>
  <si>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</si>
  <si>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</si>
  <si>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</si>
  <si>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</si>
  <si>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</si>
  <si>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</si>
  <si>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</si>
  <si>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</si>
  <si>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</si>
  <si>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</si>
  <si>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</si>
  <si>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</si>
  <si>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</si>
  <si>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</si>
  <si>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</si>
  <si>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</si>
  <si>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</si>
  <si>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</si>
  <si>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</si>
  <si>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</si>
  <si>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</si>
  <si>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</si>
  <si>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</si>
  <si>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</si>
  <si>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</si>
  <si>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</si>
  <si>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</si>
  <si>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</si>
  <si>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</si>
  <si>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</si>
  <si>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</si>
  <si>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</si>
  <si>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</si>
  <si>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</si>
  <si>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</si>
  <si>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</si>
  <si>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</si>
  <si>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</si>
  <si>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</si>
  <si>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</si>
  <si>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</si>
  <si>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</si>
  <si>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</si>
  <si>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</si>
  <si>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</si>
  <si>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</si>
  <si>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</si>
  <si>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</si>
  <si>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</si>
  <si>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</si>
  <si>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</si>
  <si>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</si>
  <si>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</si>
  <si>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</si>
  <si>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</si>
  <si>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</si>
  <si>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</si>
  <si>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</si>
  <si>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</si>
  <si>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</si>
  <si>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</si>
  <si>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</si>
  <si>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</si>
  <si>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</si>
  <si>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</si>
  <si>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</si>
  <si>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</si>
  <si>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</si>
  <si>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</si>
  <si>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</si>
  <si>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</si>
  <si>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</si>
  <si>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</si>
  <si>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</si>
  <si>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</si>
  <si>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</si>
  <si>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</si>
  <si>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</si>
  <si>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</si>
  <si>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</si>
  <si>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</si>
  <si>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</si>
  <si>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</si>
  <si>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</si>
  <si>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</si>
  <si>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</si>
  <si>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</si>
  <si>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</si>
  <si>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</si>
  <si>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</si>
  <si>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</si>
  <si>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</si>
  <si>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</si>
  <si>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</si>
  <si>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</si>
  <si>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</si>
  <si>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</si>
  <si>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</si>
  <si>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</si>
  <si>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</si>
  <si>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</si>
  <si>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</si>
  <si>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</si>
  <si>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</si>
  <si>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</si>
  <si>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</si>
  <si>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</si>
  <si>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</si>
  <si>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</si>
  <si>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</si>
  <si>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</si>
  <si>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</si>
  <si>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</si>
  <si>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</si>
  <si>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</si>
  <si>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</si>
  <si>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</si>
  <si>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</si>
  <si>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</si>
  <si>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</si>
  <si>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</si>
  <si>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</si>
  <si>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</si>
  <si>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</si>
  <si>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</si>
  <si>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</si>
  <si>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</si>
  <si>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</si>
  <si>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</si>
  <si>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</si>
  <si>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</si>
  <si>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</si>
  <si>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</si>
  <si>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</si>
  <si>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</si>
  <si>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</si>
  <si>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</si>
  <si>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</si>
  <si>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</si>
  <si>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</si>
  <si>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</si>
  <si>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</si>
  <si>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</si>
  <si>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</si>
  <si>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</si>
  <si>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</si>
  <si>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</si>
  <si>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</si>
  <si>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</si>
  <si>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</si>
  <si>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</si>
  <si>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</si>
  <si>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</si>
  <si>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</si>
  <si>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</si>
  <si>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</si>
  <si>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</si>
  <si>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</si>
  <si>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</si>
  <si>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</si>
  <si>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</si>
  <si>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</si>
  <si>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</si>
  <si>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</si>
  <si>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</si>
  <si>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</si>
  <si>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</si>
  <si>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</si>
  <si>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</si>
  <si>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</si>
  <si>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</si>
  <si>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</si>
  <si>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</si>
  <si>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</si>
  <si>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</si>
  <si>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</si>
  <si>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</si>
  <si>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</si>
  <si>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</si>
  <si>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</si>
  <si>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</si>
  <si>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</si>
  <si>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</si>
  <si>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</si>
  <si>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</si>
  <si>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</si>
  <si>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</si>
  <si>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</si>
  <si>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</si>
  <si>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</si>
  <si>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</si>
  <si>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</si>
  <si>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</si>
  <si>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</si>
  <si>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</si>
  <si>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</si>
  <si>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</si>
  <si>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</si>
  <si>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</si>
  <si>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</si>
  <si>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</si>
  <si>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</si>
  <si>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</si>
  <si>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</si>
  <si>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</si>
  <si>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</si>
  <si>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</si>
  <si>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</si>
  <si>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</si>
  <si>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</si>
  <si>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</si>
  <si>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</si>
  <si>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</si>
  <si>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</si>
  <si>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</si>
  <si>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</si>
  <si>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</si>
  <si>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</si>
  <si>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</si>
  <si>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</si>
  <si>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</si>
  <si>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</si>
  <si>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</si>
  <si>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</si>
  <si>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</si>
  <si>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</si>
  <si>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</si>
  <si>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</si>
  <si>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</si>
  <si>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</si>
  <si>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</si>
  <si>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</si>
  <si>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</si>
  <si>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</si>
  <si>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</si>
  <si>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</si>
  <si>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</si>
  <si>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</si>
  <si>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</si>
  <si>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</si>
  <si>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</si>
  <si>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</si>
  <si>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</si>
  <si>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</si>
  <si>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</si>
  <si>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</si>
  <si>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</si>
  <si>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</si>
  <si>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</si>
  <si>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</si>
  <si>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</si>
  <si>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</si>
  <si>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</si>
  <si>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</si>
  <si>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</si>
  <si>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</si>
  <si>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</si>
  <si>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</si>
  <si>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</si>
  <si>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</si>
  <si>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</si>
  <si>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</si>
  <si>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</si>
  <si>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</si>
  <si>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</si>
  <si>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</si>
  <si>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</si>
  <si>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</si>
  <si>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</si>
  <si>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</si>
  <si>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</si>
  <si>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</si>
  <si>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</si>
  <si>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</si>
  <si>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</si>
  <si>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</si>
  <si>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</si>
  <si>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</si>
  <si>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</si>
  <si>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</si>
  <si>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</si>
  <si>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</si>
  <si>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</si>
  <si>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</si>
  <si>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</si>
  <si>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</si>
  <si>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</si>
  <si>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</si>
  <si>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</si>
  <si>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</si>
  <si>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</si>
  <si>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</si>
  <si>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</si>
  <si>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</si>
  <si>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</si>
  <si>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</si>
  <si>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</si>
  <si>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</si>
  <si>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</si>
  <si>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</si>
  <si>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</si>
  <si>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</si>
  <si>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</si>
  <si>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</si>
  <si>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</si>
  <si>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</si>
  <si>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</si>
  <si>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</si>
  <si>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</si>
  <si>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</si>
  <si>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</si>
  <si>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</si>
  <si>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</si>
  <si>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</si>
  <si>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</si>
  <si>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</si>
  <si>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</si>
  <si>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</si>
  <si>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</si>
  <si>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</si>
  <si>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</si>
  <si>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</si>
  <si>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</si>
  <si>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</si>
  <si>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</si>
  <si>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</si>
  <si>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</si>
  <si>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</si>
  <si>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</si>
  <si>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</si>
  <si>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</si>
  <si>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</si>
  <si>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</si>
  <si>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</si>
  <si>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</si>
  <si>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</si>
  <si>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</si>
  <si>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</si>
  <si>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</si>
  <si>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</si>
  <si>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</si>
  <si>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</si>
  <si>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</si>
  <si>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</si>
  <si>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</si>
  <si>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</si>
  <si>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</si>
  <si>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</si>
  <si>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</si>
  <si>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</si>
  <si>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</si>
  <si>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</si>
  <si>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</si>
  <si>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</si>
  <si>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</si>
  <si>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</si>
  <si>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</si>
  <si>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</si>
  <si>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</si>
  <si>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</si>
  <si>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</si>
  <si>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</si>
  <si>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</si>
  <si>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</si>
  <si>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</si>
  <si>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</si>
  <si>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</si>
  <si>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</si>
  <si>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</si>
  <si>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</si>
  <si>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</si>
  <si>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</si>
  <si>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</si>
  <si>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</si>
  <si>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</si>
  <si>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</si>
  <si>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</si>
  <si>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</si>
  <si>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</si>
  <si>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</si>
  <si>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</si>
  <si>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</si>
  <si>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</si>
  <si>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</si>
  <si>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</si>
  <si>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</si>
  <si>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</si>
  <si>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</si>
  <si>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</si>
  <si>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</si>
  <si>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</si>
  <si>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</si>
  <si>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</si>
  <si>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</si>
  <si>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</si>
  <si>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</si>
  <si>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</si>
  <si>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</si>
  <si>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</si>
  <si>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</si>
  <si>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</si>
  <si>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</si>
  <si>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</si>
  <si>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</si>
  <si>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</si>
  <si>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</si>
  <si>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</si>
  <si>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</si>
  <si>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</si>
  <si>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</si>
  <si>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</si>
  <si>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</si>
  <si>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</si>
  <si>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</si>
  <si>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</si>
  <si>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</si>
  <si>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</si>
  <si>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</si>
  <si>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</si>
  <si>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</si>
  <si>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</si>
  <si>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</si>
  <si>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</si>
  <si>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</si>
  <si>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</si>
  <si>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</si>
  <si>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</si>
  <si>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</si>
  <si>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</si>
  <si>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</si>
  <si>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</si>
  <si>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</si>
  <si>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</si>
  <si>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</si>
  <si>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</si>
  <si>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</si>
  <si>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</si>
  <si>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</si>
  <si>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</si>
  <si>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</si>
  <si>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</si>
  <si>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</si>
  <si>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</si>
  <si>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</si>
  <si>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</si>
  <si>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</si>
  <si>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</si>
  <si>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</si>
  <si>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</si>
  <si>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</si>
  <si>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</si>
  <si>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</si>
  <si>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</si>
  <si>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</si>
  <si>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</si>
  <si>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</si>
  <si>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</si>
  <si>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</si>
  <si>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</si>
  <si>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</si>
  <si>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</si>
  <si>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</si>
  <si>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</si>
  <si>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</si>
  <si>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</si>
  <si>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</si>
  <si>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</si>
  <si>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</si>
  <si>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</si>
  <si>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</si>
  <si>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</si>
  <si>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</si>
  <si>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</si>
  <si>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</si>
  <si>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</si>
  <si>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</si>
  <si>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</si>
  <si>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</si>
  <si>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</si>
  <si>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</si>
  <si>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</si>
  <si>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</si>
  <si>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</si>
  <si>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</si>
  <si>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</si>
  <si>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</si>
  <si>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</si>
  <si>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</si>
  <si>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</si>
  <si>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</si>
  <si>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</si>
  <si>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</si>
  <si>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</si>
  <si>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</si>
  <si>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</si>
  <si>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</si>
  <si>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</si>
  <si>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</si>
  <si>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</si>
  <si>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</si>
  <si>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</si>
  <si>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</si>
  <si>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</si>
  <si>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</si>
  <si>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</si>
  <si>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</si>
  <si>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</si>
  <si>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</si>
  <si>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</si>
  <si>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</si>
  <si>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</si>
  <si>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</si>
  <si>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</si>
  <si>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</si>
  <si>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</si>
  <si>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</si>
  <si>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</si>
  <si>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</si>
  <si>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</si>
  <si>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</si>
  <si>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</si>
  <si>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</si>
  <si>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</si>
  <si>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</si>
  <si>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</si>
  <si>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</si>
  <si>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</si>
  <si>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</si>
  <si>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</si>
  <si>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</si>
  <si>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</si>
  <si>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</si>
  <si>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</si>
  <si>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</si>
  <si>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</si>
  <si>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</si>
  <si>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</si>
  <si>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</si>
  <si>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</si>
  <si>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</si>
  <si>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</si>
  <si>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</si>
  <si>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</si>
  <si>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</si>
  <si>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</si>
  <si>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</si>
  <si>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</si>
  <si>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</si>
  <si>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</si>
  <si>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</si>
  <si>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</si>
  <si>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</si>
  <si>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</si>
  <si>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</si>
  <si>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</si>
  <si>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</si>
  <si>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</si>
  <si>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</si>
  <si>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</si>
  <si>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</si>
  <si>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</si>
  <si>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</si>
  <si>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</si>
  <si>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</si>
  <si>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</si>
  <si>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</si>
  <si>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</si>
  <si>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</si>
  <si>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</si>
  <si>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</si>
  <si>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</si>
  <si>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</si>
  <si>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</si>
  <si>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</si>
  <si>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</si>
  <si>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</si>
  <si>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</si>
  <si>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</si>
  <si>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</si>
  <si>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</si>
  <si>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</si>
  <si>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</si>
  <si>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</si>
  <si>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</si>
  <si>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</si>
  <si>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</si>
  <si>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</si>
  <si>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</si>
  <si>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</si>
  <si>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</si>
  <si>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</si>
  <si>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</si>
  <si>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</si>
  <si>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</si>
  <si>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</si>
  <si>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</si>
  <si>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</si>
  <si>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</si>
  <si>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</si>
  <si>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</si>
  <si>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</si>
  <si>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</si>
  <si>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</si>
  <si>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</si>
  <si>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</si>
  <si>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</si>
  <si>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</si>
  <si>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</si>
  <si>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</si>
  <si>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</si>
  <si>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</si>
  <si>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</si>
  <si>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</si>
  <si>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</si>
  <si>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</si>
  <si>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</si>
  <si>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</si>
  <si>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</si>
  <si>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</si>
  <si>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</si>
  <si>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</si>
  <si>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</si>
  <si>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</si>
  <si>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</si>
  <si>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</si>
  <si>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</si>
  <si>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</si>
  <si>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</si>
  <si>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</si>
  <si>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</si>
  <si>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</si>
  <si>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</si>
  <si>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</si>
  <si>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</si>
  <si>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</si>
  <si>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</si>
  <si>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</si>
  <si>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</si>
  <si>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</si>
  <si>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</si>
  <si>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</si>
  <si>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</si>
  <si>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</si>
  <si>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</si>
  <si>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</si>
  <si>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</si>
  <si>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</si>
  <si>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</si>
  <si>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</si>
  <si>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</si>
  <si>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</si>
  <si>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</si>
  <si>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</si>
  <si>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</si>
  <si>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</si>
  <si>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</si>
  <si>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</si>
  <si>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</si>
  <si>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</si>
  <si>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</si>
  <si>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</si>
  <si>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</si>
  <si>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</si>
  <si>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</si>
  <si>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</si>
  <si>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</si>
  <si>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</si>
  <si>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</si>
  <si>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</si>
  <si>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</si>
  <si>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</si>
  <si>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</si>
  <si>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</si>
  <si>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</si>
  <si>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</si>
  <si>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</si>
  <si>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</si>
  <si>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</si>
  <si>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</si>
  <si>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</si>
  <si>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</si>
  <si>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</si>
  <si>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</si>
  <si>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</si>
  <si>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</si>
  <si>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</si>
  <si>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</si>
  <si>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</si>
  <si>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</si>
  <si>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</si>
  <si>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</si>
  <si>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</si>
  <si>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</si>
  <si>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</si>
  <si>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</si>
  <si>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</si>
  <si>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</si>
  <si>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</si>
  <si>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</si>
  <si>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</si>
  <si>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</si>
  <si>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</si>
  <si>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</si>
  <si>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</si>
  <si>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</si>
  <si>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</si>
  <si>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</si>
  <si>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</si>
  <si>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</si>
  <si>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</si>
  <si>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</si>
  <si>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</si>
  <si>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</si>
  <si>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</si>
  <si>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</si>
  <si>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</si>
  <si>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</si>
  <si>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</si>
  <si>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</si>
  <si>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</si>
  <si>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</si>
  <si>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</si>
  <si>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</si>
  <si>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</si>
  <si>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</si>
  <si>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</si>
  <si>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</si>
  <si>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</si>
  <si>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</si>
  <si>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</si>
  <si>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</si>
  <si>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</si>
  <si>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</si>
  <si>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</si>
  <si>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</si>
  <si>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</si>
  <si>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</si>
  <si>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</si>
  <si>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</si>
  <si>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</si>
  <si>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</si>
  <si>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</si>
  <si>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</si>
  <si>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</si>
  <si>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</si>
  <si>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</si>
  <si>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</si>
  <si>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</si>
  <si>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</si>
  <si>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</si>
  <si>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</si>
  <si>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</si>
  <si>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</si>
  <si>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</si>
  <si>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</si>
  <si>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</si>
  <si>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</si>
  <si>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</si>
  <si>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</si>
  <si>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</si>
  <si>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</si>
  <si>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</si>
  <si>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</si>
  <si>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</si>
  <si>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</si>
  <si>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</si>
  <si>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</si>
  <si>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</si>
  <si>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</si>
  <si>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</si>
  <si>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</si>
  <si>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</si>
  <si>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</si>
  <si>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</si>
  <si>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</si>
  <si>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</si>
  <si>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</si>
  <si>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</si>
  <si>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</si>
  <si>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</si>
  <si>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</si>
  <si>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</si>
  <si>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</si>
  <si>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</si>
  <si>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</si>
  <si>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</si>
  <si>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</si>
  <si>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</si>
  <si>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</si>
  <si>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</si>
  <si>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</si>
  <si>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</si>
  <si>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</si>
  <si>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</si>
  <si>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</si>
  <si>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</si>
  <si>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</si>
  <si>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</si>
  <si>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</si>
  <si>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</si>
  <si>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</si>
  <si>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</si>
  <si>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</si>
  <si>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</si>
  <si>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</si>
  <si>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</si>
  <si>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</si>
  <si>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</si>
  <si>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</si>
  <si>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</si>
  <si>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</si>
  <si>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</si>
  <si>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</si>
  <si>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</si>
  <si>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</si>
  <si>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</si>
  <si>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</si>
  <si>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</si>
  <si>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</si>
  <si>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</si>
  <si>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</si>
  <si>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</si>
  <si>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</si>
  <si>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</si>
  <si>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</si>
  <si>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</si>
  <si>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</si>
  <si>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</si>
  <si>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</si>
  <si>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</si>
  <si>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</si>
  <si>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</si>
  <si>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</si>
  <si>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</si>
  <si>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</si>
  <si>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</si>
  <si>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</si>
  <si>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</si>
  <si>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</si>
  <si>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</si>
  <si>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</si>
  <si>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</si>
  <si>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</si>
  <si>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</si>
  <si>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</si>
  <si>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</si>
  <si>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</si>
  <si>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</si>
  <si>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</si>
  <si>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</si>
  <si>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</si>
  <si>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</si>
  <si>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</si>
  <si>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</si>
  <si>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</si>
  <si>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</si>
  <si>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</si>
  <si>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</si>
  <si>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</si>
  <si>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</si>
  <si>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</si>
  <si>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</si>
  <si>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</si>
  <si>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</si>
  <si>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</si>
  <si>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</si>
  <si>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</si>
  <si>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</si>
  <si>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</si>
  <si>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</si>
  <si>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</si>
  <si>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</si>
  <si>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</si>
  <si>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</si>
  <si>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</si>
  <si>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</si>
  <si>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</si>
  <si>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</si>
  <si>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</si>
  <si>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</si>
  <si>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</si>
  <si>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</si>
  <si>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</si>
  <si>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</si>
  <si>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</si>
  <si>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</si>
  <si>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</si>
  <si>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</si>
  <si>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</si>
  <si>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</si>
  <si>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</si>
  <si>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</si>
  <si>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</si>
  <si>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</si>
  <si>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</si>
  <si>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</si>
  <si>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</si>
  <si>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</si>
  <si>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</si>
  <si>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</si>
  <si>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</si>
  <si>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</si>
  <si>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</si>
  <si>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</si>
  <si>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</si>
  <si>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</si>
  <si>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</si>
  <si>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</si>
  <si>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</si>
  <si>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</si>
  <si>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</si>
  <si>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</si>
  <si>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</si>
  <si>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</si>
  <si>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</si>
  <si>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</si>
  <si>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</si>
  <si>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</si>
  <si>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</si>
  <si>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</si>
  <si>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</si>
  <si>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</si>
  <si>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</si>
  <si>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</si>
  <si>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</si>
  <si>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</si>
  <si>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</si>
  <si>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</si>
  <si>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</si>
  <si>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</si>
  <si>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</si>
  <si>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</si>
  <si>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</si>
  <si>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</si>
  <si>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</si>
  <si>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</si>
  <si>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</si>
  <si>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</si>
  <si>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</si>
  <si>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</si>
  <si>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</si>
  <si>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</si>
  <si>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</si>
  <si>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</si>
  <si>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</si>
  <si>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</si>
  <si>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</si>
  <si>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</si>
  <si>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</si>
  <si>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</si>
  <si>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</si>
  <si>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</si>
  <si>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</si>
  <si>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</si>
  <si>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</si>
  <si>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</si>
  <si>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</si>
  <si>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</si>
  <si>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</si>
  <si>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</si>
  <si>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</si>
  <si>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</si>
  <si>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</si>
  <si>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</si>
  <si>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</si>
  <si>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</si>
  <si>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</si>
  <si>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</si>
  <si>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</si>
  <si>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</si>
  <si>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</si>
  <si>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</si>
  <si>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</si>
  <si>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</si>
  <si>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</si>
  <si>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</si>
  <si>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</si>
  <si>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</si>
  <si>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</si>
  <si>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</si>
  <si>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</si>
  <si>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</si>
  <si>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</si>
  <si>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</si>
  <si>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</si>
  <si>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</si>
  <si>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</si>
  <si>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</si>
  <si>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</si>
  <si>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</si>
  <si>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</si>
  <si>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</si>
  <si>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</si>
  <si>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</si>
  <si>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</si>
  <si>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</si>
  <si>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</si>
  <si>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</si>
  <si>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</si>
  <si>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</si>
  <si>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</si>
  <si>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</si>
  <si>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</si>
  <si>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</si>
  <si>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</si>
  <si>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</si>
  <si>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</si>
  <si>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</si>
  <si>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</si>
  <si>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</si>
  <si>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</si>
  <si>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</si>
  <si>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</si>
  <si>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</si>
  <si>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</si>
  <si>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</si>
  <si>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</si>
  <si>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</si>
  <si>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</si>
  <si>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</si>
  <si>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</si>
  <si>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</si>
  <si>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</si>
  <si>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</si>
  <si>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</si>
  <si>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</si>
  <si>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</si>
  <si>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</si>
  <si>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</si>
  <si>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</si>
  <si>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</si>
  <si>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</si>
  <si>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</si>
  <si>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</si>
  <si>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</si>
  <si>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</si>
  <si>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</si>
  <si>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</si>
  <si>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</si>
  <si>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</si>
  <si>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</si>
  <si>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</si>
  <si>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</si>
  <si>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</si>
  <si>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</si>
  <si>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</si>
  <si>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</si>
  <si>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</si>
  <si>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</si>
  <si>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</si>
  <si>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</si>
  <si>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</si>
  <si>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</si>
  <si>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</si>
  <si>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</si>
  <si>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</si>
  <si>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</si>
  <si>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</si>
  <si>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</si>
  <si>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</si>
  <si>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</si>
  <si>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</si>
  <si>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</si>
  <si>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</si>
  <si>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</si>
  <si>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</si>
  <si>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</si>
  <si>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</si>
  <si>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</si>
  <si>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</si>
  <si>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</si>
  <si>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</si>
  <si>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</si>
  <si>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</si>
  <si>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</si>
  <si>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</si>
  <si>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</si>
  <si>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</si>
  <si>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</si>
  <si>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</si>
  <si>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</si>
  <si>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</si>
  <si>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</si>
  <si>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</si>
  <si>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</si>
  <si>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</si>
  <si>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</si>
  <si>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</si>
  <si>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</si>
  <si>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</si>
  <si>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</si>
  <si>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</si>
  <si>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</si>
  <si>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</si>
  <si>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</si>
  <si>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</si>
  <si>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</si>
  <si>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</si>
  <si>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</si>
  <si>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</si>
  <si>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</si>
  <si>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</si>
  <si>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</si>
  <si>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</si>
  <si>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</si>
  <si>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</si>
  <si>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</si>
  <si>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</si>
  <si>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</si>
  <si>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</si>
  <si>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</si>
  <si>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</si>
  <si>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</si>
  <si>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</si>
  <si>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</si>
  <si>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</si>
  <si>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</si>
  <si>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</si>
  <si>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</si>
  <si>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</si>
  <si>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</si>
  <si>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</si>
  <si>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</si>
  <si>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</si>
  <si>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</si>
  <si>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</si>
  <si>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</si>
  <si>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</si>
  <si>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</si>
  <si>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</si>
  <si>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</si>
  <si>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</si>
  <si>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</si>
  <si>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</si>
  <si>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</si>
  <si>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</si>
  <si>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</si>
  <si>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</si>
  <si>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</si>
  <si>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</si>
  <si>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</si>
  <si>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</si>
  <si>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</si>
  <si>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</si>
  <si>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</si>
  <si>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</si>
  <si>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</si>
  <si>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</si>
  <si>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</si>
  <si>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</si>
  <si>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</si>
  <si>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</si>
  <si>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</si>
  <si>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</si>
  <si>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</si>
  <si>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</si>
  <si>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</si>
  <si>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</si>
  <si>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</si>
  <si>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</si>
  <si>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</si>
  <si>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</si>
  <si>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</si>
  <si>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</si>
  <si>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</si>
  <si>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</si>
  <si>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</si>
  <si>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</si>
  <si>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</si>
  <si>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</si>
  <si>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</si>
  <si>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</si>
  <si>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</si>
  <si>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</si>
  <si>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</si>
  <si>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</si>
  <si>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</si>
  <si>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</si>
  <si>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</si>
  <si>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</si>
  <si>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</si>
  <si>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</si>
  <si>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</si>
  <si>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</si>
  <si>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</si>
  <si>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</si>
  <si>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</si>
  <si>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</si>
  <si>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</si>
  <si>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</si>
  <si>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</si>
  <si>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</si>
  <si>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</si>
  <si>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</si>
  <si>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</si>
  <si>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</si>
  <si>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</si>
  <si>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</si>
  <si>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</si>
  <si>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</si>
  <si>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</si>
  <si>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</si>
  <si>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</si>
  <si>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</si>
  <si>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</si>
  <si>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</si>
  <si>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</si>
  <si>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</si>
  <si>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</si>
  <si>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</si>
  <si>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</si>
  <si>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</si>
  <si>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</si>
  <si>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</si>
  <si>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</si>
  <si>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</si>
  <si>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</si>
  <si>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</si>
  <si>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</si>
  <si>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</si>
  <si>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</si>
  <si>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</si>
  <si>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</si>
  <si>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</si>
  <si>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</si>
  <si>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</si>
  <si>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</si>
  <si>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</si>
  <si>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</si>
  <si>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</si>
  <si>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</si>
  <si>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</si>
  <si>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</si>
  <si>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</si>
  <si>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</si>
  <si>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</si>
  <si>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</si>
  <si>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</si>
  <si>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</si>
  <si>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</si>
  <si>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</si>
  <si>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</si>
  <si>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</si>
  <si>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</si>
  <si>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</si>
  <si>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</si>
  <si>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</si>
  <si>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</si>
  <si>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</si>
  <si>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</si>
  <si>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</si>
  <si>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</si>
  <si>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</si>
  <si>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</si>
  <si>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</si>
  <si>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</si>
  <si>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</si>
  <si>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</si>
  <si>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</si>
  <si>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</si>
  <si>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</si>
  <si>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</si>
  <si>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</si>
  <si>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</si>
  <si>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</si>
  <si>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</si>
  <si>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</si>
  <si>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</si>
  <si>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</si>
  <si>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</si>
  <si>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</si>
  <si>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</si>
  <si>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</si>
  <si>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</si>
  <si>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</si>
  <si>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</si>
  <si>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</si>
  <si>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</si>
  <si>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</si>
  <si>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</si>
  <si>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</si>
  <si>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</si>
  <si>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</si>
  <si>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</si>
  <si>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</si>
  <si>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</si>
  <si>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</si>
  <si>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</si>
  <si>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</si>
  <si>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</si>
  <si>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</si>
  <si>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</si>
  <si>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</si>
  <si>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</si>
  <si>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</si>
  <si>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</si>
  <si>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</si>
  <si>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</si>
  <si>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</si>
  <si>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</si>
  <si>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</si>
  <si>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</si>
  <si>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</si>
  <si>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</si>
  <si>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</si>
  <si>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</si>
  <si>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</si>
  <si>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</si>
  <si>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</si>
  <si>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</si>
  <si>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</si>
  <si>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</si>
  <si>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</si>
  <si>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</si>
  <si>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</si>
  <si>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</si>
  <si>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</si>
  <si>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</si>
  <si>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</si>
  <si>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</si>
  <si>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</si>
  <si>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</si>
  <si>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</si>
  <si>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</si>
  <si>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</si>
  <si>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</si>
  <si>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</si>
  <si>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</si>
  <si>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</si>
  <si>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</si>
  <si>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</si>
  <si>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</si>
  <si>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</si>
  <si>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</si>
  <si>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</si>
  <si>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</si>
  <si>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</si>
  <si>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</si>
  <si>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</si>
  <si>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</si>
  <si>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</si>
  <si>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</si>
  <si>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</si>
  <si>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</si>
  <si>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</si>
  <si>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</si>
  <si>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</si>
  <si>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</si>
  <si>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</si>
  <si>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</si>
  <si>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</si>
  <si>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</si>
  <si>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</si>
  <si>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</si>
  <si>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</si>
  <si>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</si>
  <si>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</si>
  <si>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</si>
  <si>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</si>
  <si>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</si>
  <si>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</si>
  <si>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</si>
  <si>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</si>
  <si>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</si>
  <si>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</si>
  <si>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</si>
  <si>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</si>
  <si>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</si>
  <si>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</si>
  <si>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</si>
  <si>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</si>
  <si>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</si>
  <si>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</si>
  <si>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</si>
  <si>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</si>
  <si>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</si>
  <si>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</si>
  <si>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</si>
  <si>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</si>
  <si>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</si>
  <si>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</si>
  <si>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</si>
  <si>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</si>
  <si>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</si>
  <si>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</si>
  <si>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</si>
  <si>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</si>
  <si>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</si>
  <si>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</si>
  <si>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</si>
  <si>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</si>
  <si>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</si>
  <si>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</si>
  <si>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</si>
  <si>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</si>
  <si>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</si>
  <si>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</si>
  <si>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</si>
  <si>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</si>
  <si>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</si>
  <si>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</si>
  <si>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</si>
  <si>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</si>
  <si>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</si>
  <si>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</si>
  <si>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</si>
  <si>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</si>
  <si>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</si>
  <si>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</si>
  <si>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</si>
  <si>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</si>
  <si>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</si>
  <si>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</si>
  <si>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</si>
  <si>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</si>
  <si>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</si>
  <si>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</si>
  <si>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</si>
  <si>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</si>
  <si>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</si>
  <si>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</si>
  <si>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</si>
  <si>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</si>
  <si>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</si>
  <si>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</si>
  <si>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</si>
  <si>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</si>
  <si>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</si>
  <si>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</si>
  <si>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</si>
  <si>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</si>
  <si>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</si>
  <si>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</si>
  <si>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</si>
  <si>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</si>
  <si>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</si>
  <si>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</si>
  <si>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</si>
  <si>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</si>
  <si>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</si>
  <si>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</si>
  <si>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</si>
  <si>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</si>
  <si>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</si>
  <si>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</si>
  <si>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</si>
  <si>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</si>
  <si>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</si>
  <si>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</si>
  <si>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</si>
  <si>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</si>
  <si>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</si>
  <si>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</si>
  <si>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</si>
  <si>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</si>
  <si>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</si>
  <si>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</si>
  <si>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</si>
  <si>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</si>
  <si>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</si>
  <si>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</si>
  <si>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</si>
  <si>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</si>
  <si>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</si>
  <si>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</si>
  <si>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</si>
  <si>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</si>
  <si>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</si>
  <si>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</si>
  <si>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</si>
  <si>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</si>
  <si>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</si>
  <si>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</si>
  <si>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</si>
  <si>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</si>
  <si>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</si>
  <si>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</si>
  <si>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</si>
  <si>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</si>
  <si>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</si>
  <si>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</si>
  <si>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</si>
  <si>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</si>
  <si>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</si>
  <si>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</si>
  <si>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</si>
  <si>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</si>
  <si>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</si>
  <si>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</si>
  <si>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</si>
  <si>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</si>
  <si>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</si>
  <si>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</si>
  <si>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</si>
  <si>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</si>
  <si>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</si>
  <si>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</si>
  <si>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</si>
  <si>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</si>
  <si>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</si>
  <si>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</si>
  <si>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</si>
  <si>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</si>
  <si>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</si>
  <si>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</si>
  <si>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</si>
  <si>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</si>
  <si>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</si>
  <si>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</si>
  <si>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</si>
  <si>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</si>
  <si>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</si>
  <si>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</si>
  <si>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</si>
  <si>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</si>
  <si>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</si>
  <si>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</si>
  <si>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</si>
  <si>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</si>
  <si>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</si>
  <si>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</si>
  <si>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</si>
  <si>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</si>
  <si>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</si>
  <si>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</si>
  <si>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</si>
  <si>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</si>
  <si>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</si>
  <si>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</si>
  <si>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</si>
  <si>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</si>
  <si>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</si>
  <si>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</si>
  <si>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</si>
  <si>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</si>
  <si>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</si>
  <si>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</si>
  <si>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</si>
  <si>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</si>
  <si>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</si>
  <si>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</si>
  <si>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</si>
  <si>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</si>
  <si>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</si>
  <si>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</si>
  <si>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</si>
  <si>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</si>
  <si>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</si>
  <si>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</si>
  <si>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</si>
  <si>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</si>
  <si>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</si>
  <si>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</si>
  <si>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</si>
  <si>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</si>
  <si>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</si>
  <si>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</si>
  <si>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</si>
  <si>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</si>
  <si>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</si>
  <si>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</si>
  <si>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</si>
  <si>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</si>
  <si>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</si>
  <si>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</si>
  <si>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</si>
  <si>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</si>
  <si>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</si>
  <si>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</si>
  <si>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</si>
  <si>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</si>
  <si>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</si>
  <si>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</si>
  <si>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</si>
  <si>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</si>
  <si>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</si>
  <si>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</si>
  <si>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</si>
  <si>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</si>
  <si>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</si>
  <si>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</si>
  <si>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</si>
  <si>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</si>
  <si>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</si>
  <si>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</si>
  <si>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</si>
  <si>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</si>
  <si>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</si>
  <si>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</si>
  <si>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</si>
  <si>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</si>
  <si>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</si>
  <si>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</si>
  <si>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</si>
  <si>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</si>
  <si>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</si>
  <si>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</si>
  <si>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</si>
  <si>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</si>
  <si>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</si>
  <si>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</si>
  <si>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</si>
  <si>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</si>
  <si>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</si>
  <si>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</si>
  <si>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</si>
  <si>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</si>
  <si>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</si>
  <si>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</si>
  <si>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</si>
  <si>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</si>
  <si>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</si>
  <si>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</si>
  <si>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</si>
  <si>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</si>
  <si>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</si>
  <si>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</si>
  <si>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</si>
  <si>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</si>
  <si>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</si>
  <si>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</si>
  <si>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</si>
  <si>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</si>
  <si>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</si>
  <si>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</si>
  <si>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</si>
  <si>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</si>
  <si>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</si>
  <si>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</si>
  <si>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</si>
  <si>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</si>
  <si>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</si>
  <si>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</si>
  <si>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</si>
  <si>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</si>
  <si>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</si>
  <si>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</si>
  <si>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</si>
  <si>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</si>
  <si>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</si>
  <si>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</si>
  <si>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</si>
  <si>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</si>
  <si>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</si>
  <si>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</si>
  <si>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</si>
  <si>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</si>
  <si>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</si>
  <si>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</si>
  <si>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</si>
  <si>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</si>
  <si>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</si>
  <si>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</si>
  <si>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</si>
  <si>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</si>
  <si>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</si>
  <si>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</si>
  <si>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</si>
  <si>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</si>
  <si>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</si>
  <si>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</si>
  <si>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</si>
  <si>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</si>
  <si>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</si>
  <si>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</si>
  <si>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</si>
  <si>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</si>
  <si>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</si>
  <si>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</si>
  <si>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</si>
  <si>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</si>
  <si>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</si>
  <si>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</si>
  <si>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</si>
  <si>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</si>
  <si>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</si>
  <si>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</si>
  <si>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</si>
  <si>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</si>
  <si>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</si>
  <si>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</si>
  <si>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</si>
  <si>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</si>
  <si>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</si>
  <si>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</si>
  <si>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</si>
  <si>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</si>
  <si>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</si>
  <si>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</si>
  <si>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</si>
  <si>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</si>
  <si>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</si>
  <si>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</si>
  <si>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</si>
  <si>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</si>
  <si>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</si>
  <si>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</si>
  <si>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</si>
  <si>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</si>
  <si>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</si>
  <si>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</si>
  <si>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</si>
  <si>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</si>
  <si>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</si>
  <si>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</si>
  <si>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</si>
  <si>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</si>
  <si>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</si>
  <si>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</si>
  <si>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</si>
  <si>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</si>
  <si>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</si>
  <si>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</si>
  <si>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</si>
  <si>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</si>
  <si>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</si>
  <si>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</si>
  <si>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</si>
  <si>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</si>
  <si>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</si>
  <si>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</si>
  <si>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</si>
  <si>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</si>
  <si>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</si>
  <si>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</si>
  <si>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</si>
  <si>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</si>
  <si>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</si>
  <si>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</si>
  <si>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</si>
  <si>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</si>
  <si>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</si>
  <si>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</si>
  <si>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</si>
  <si>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</si>
  <si>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</si>
  <si>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</si>
  <si>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</si>
  <si>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</si>
  <si>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</si>
  <si>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</si>
  <si>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</si>
  <si>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</si>
  <si>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</si>
  <si>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</si>
  <si>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</si>
  <si>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</si>
  <si>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</si>
  <si>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</si>
  <si>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</si>
  <si>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</si>
  <si>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</si>
  <si>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</si>
  <si>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</si>
  <si>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</si>
  <si>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</si>
  <si>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</si>
  <si>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</si>
  <si>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</si>
  <si>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</si>
  <si>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</si>
  <si>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</si>
  <si>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</si>
  <si>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</si>
  <si>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</si>
  <si>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</si>
  <si>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</si>
  <si>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</si>
  <si>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</si>
  <si>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</si>
  <si>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</si>
  <si>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</si>
  <si>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</si>
  <si>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</si>
  <si>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</si>
  <si>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</si>
  <si>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</si>
  <si>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</si>
  <si>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</si>
  <si>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</si>
  <si>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</si>
  <si>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</si>
  <si>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</si>
  <si>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</si>
  <si>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</si>
  <si>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</si>
  <si>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</si>
  <si>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</si>
  <si>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</si>
  <si>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</si>
  <si>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</si>
  <si>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</si>
  <si>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</si>
  <si>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</si>
  <si>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</si>
  <si>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</si>
  <si>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</si>
  <si>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</si>
  <si>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</si>
  <si>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</si>
  <si>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</si>
  <si>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</si>
  <si>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</si>
  <si>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</si>
  <si>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</si>
  <si>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</si>
  <si>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</si>
  <si>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</si>
  <si>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</si>
  <si>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</si>
  <si>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</si>
  <si>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</si>
  <si>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</si>
  <si>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</si>
  <si>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</si>
  <si>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</si>
  <si>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</si>
  <si>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</si>
  <si>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</si>
  <si>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</si>
  <si>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</si>
  <si>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</si>
  <si>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</si>
  <si>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</si>
  <si>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</si>
  <si>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</si>
  <si>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</si>
  <si>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</si>
  <si>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</si>
  <si>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</si>
  <si>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</si>
  <si>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</si>
  <si>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</si>
  <si>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</si>
  <si>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</si>
  <si>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</si>
  <si>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</si>
  <si>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</si>
  <si>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</si>
  <si>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</si>
  <si>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</si>
  <si>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</si>
  <si>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</si>
  <si>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</si>
  <si>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</si>
  <si>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</si>
  <si>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</si>
  <si>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</si>
  <si>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</si>
  <si>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</si>
  <si>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</si>
  <si>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</si>
  <si>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</si>
  <si>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</si>
  <si>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</si>
  <si>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</si>
  <si>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</si>
  <si>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</si>
  <si>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</si>
  <si>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</si>
  <si>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</si>
  <si>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</si>
  <si>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</si>
  <si>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</si>
  <si>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</si>
  <si>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</si>
  <si>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</si>
  <si>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</si>
  <si>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</si>
  <si>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</si>
  <si>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</si>
  <si>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</si>
  <si>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</si>
  <si>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</si>
  <si>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</si>
  <si>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</si>
  <si>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</si>
  <si>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</si>
  <si>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</si>
  <si>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</si>
  <si>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</si>
  <si>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</si>
  <si>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</si>
  <si>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</si>
  <si>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</si>
  <si>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</si>
  <si>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</si>
  <si>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</si>
  <si>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</si>
  <si>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</si>
  <si>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</si>
  <si>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</si>
  <si>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</si>
  <si>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</si>
  <si>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</si>
  <si>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</si>
  <si>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</si>
  <si>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</si>
  <si>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</si>
  <si>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</si>
  <si>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</si>
  <si>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</si>
  <si>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</si>
  <si>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</si>
  <si>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</si>
  <si>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</si>
  <si>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</si>
  <si>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</si>
  <si>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</si>
  <si>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</si>
  <si>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</si>
  <si>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</si>
  <si>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</si>
  <si>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</si>
  <si>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</si>
  <si>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</si>
  <si>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</si>
  <si>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</si>
  <si>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</si>
  <si>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</si>
  <si>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</si>
  <si>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</si>
  <si>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</si>
  <si>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</si>
  <si>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</si>
  <si>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</si>
  <si>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</si>
  <si>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</si>
  <si>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</si>
  <si>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</si>
  <si>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</si>
  <si>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</si>
  <si>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</si>
  <si>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</si>
  <si>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</si>
  <si>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</si>
  <si>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</si>
  <si>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</si>
  <si>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</si>
  <si>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</si>
  <si>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</si>
  <si>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</si>
  <si>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</si>
  <si>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</si>
  <si>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</si>
  <si>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</si>
  <si>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</si>
  <si>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</si>
  <si>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</si>
  <si>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</si>
  <si>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</si>
  <si>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</si>
  <si>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</si>
  <si>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</si>
  <si>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</si>
  <si>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</si>
  <si>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</si>
  <si>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</si>
  <si>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</si>
  <si>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</si>
  <si>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</si>
  <si>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</si>
  <si>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</si>
  <si>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</si>
  <si>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</si>
  <si>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</si>
  <si>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</si>
  <si>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</si>
  <si>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</si>
  <si>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</si>
  <si>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</si>
  <si>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</si>
  <si>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</si>
  <si>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</si>
  <si>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</si>
  <si>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</si>
  <si>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</si>
  <si>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</si>
  <si>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</si>
  <si>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</si>
  <si>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</si>
  <si>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</si>
  <si>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</si>
  <si>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</si>
  <si>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</si>
  <si>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</si>
  <si>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</si>
  <si>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</si>
  <si>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</si>
  <si>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</si>
  <si>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</si>
  <si>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</si>
  <si>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</si>
  <si>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</si>
  <si>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</si>
  <si>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</si>
  <si>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</si>
  <si>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</si>
  <si>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</si>
  <si>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</si>
  <si>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</si>
  <si>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</si>
  <si>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</si>
  <si>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</si>
  <si>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</si>
  <si>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</si>
  <si>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</si>
  <si>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</si>
  <si>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</si>
  <si>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</si>
  <si>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</si>
  <si>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</si>
  <si>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</si>
  <si>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</si>
  <si>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</si>
  <si>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</si>
  <si>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</si>
  <si>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</si>
  <si>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</si>
  <si>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</si>
  <si>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</si>
  <si>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</si>
  <si>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</si>
  <si>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</si>
  <si>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</si>
  <si>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</si>
  <si>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</si>
  <si>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</si>
  <si>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</si>
  <si>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</si>
  <si>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</si>
  <si>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</si>
  <si>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</si>
  <si>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</si>
  <si>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</si>
  <si>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</si>
  <si>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</si>
  <si>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</si>
  <si>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</si>
  <si>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</si>
  <si>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</si>
  <si>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</si>
  <si>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</si>
  <si>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</si>
  <si>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</si>
  <si>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</si>
  <si>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</si>
  <si>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</si>
  <si>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</si>
  <si>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</si>
  <si>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</si>
  <si>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</si>
  <si>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</si>
  <si>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</si>
  <si>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</si>
  <si>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</si>
  <si>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</si>
  <si>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</si>
  <si>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</si>
  <si>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</si>
  <si>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</si>
  <si>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</si>
  <si>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</si>
  <si>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</si>
  <si>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</si>
  <si>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</si>
  <si>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</si>
  <si>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</si>
  <si>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</si>
  <si>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</si>
  <si>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</si>
  <si>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</si>
  <si>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</si>
  <si>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</si>
  <si>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</si>
  <si>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</si>
  <si>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</si>
  <si>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</si>
  <si>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</si>
  <si>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</si>
  <si>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</si>
  <si>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</si>
  <si>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</si>
  <si>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</si>
  <si>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</si>
  <si>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</si>
  <si>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</si>
  <si>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</si>
  <si>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</si>
  <si>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</si>
  <si>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</si>
  <si>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</si>
  <si>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</si>
  <si>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</si>
  <si>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</si>
  <si>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</si>
  <si>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</si>
  <si>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</si>
  <si>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</si>
  <si>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</si>
  <si>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</si>
  <si>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</si>
  <si>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</si>
  <si>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</si>
  <si>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</si>
  <si>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</si>
  <si>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</si>
  <si>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</si>
  <si>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</si>
  <si>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</si>
  <si>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</si>
  <si>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</si>
  <si>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</si>
  <si>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</si>
  <si>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</si>
  <si>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</si>
  <si>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</si>
  <si>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</si>
  <si>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</si>
  <si>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</si>
  <si>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</si>
  <si>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</si>
  <si>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</si>
  <si>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</si>
  <si>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</si>
  <si>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</si>
  <si>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</si>
  <si>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</si>
  <si>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</si>
  <si>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</si>
  <si>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</si>
  <si>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</si>
  <si>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</si>
  <si>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</si>
  <si>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</si>
  <si>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</si>
  <si>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</si>
  <si>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</si>
  <si>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</si>
  <si>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</si>
  <si>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</si>
  <si>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</si>
  <si>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</si>
  <si>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</si>
  <si>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</si>
  <si>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</si>
  <si>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</si>
  <si>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</si>
  <si>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</si>
  <si>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</si>
  <si>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</si>
  <si>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</si>
  <si>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</si>
  <si>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</si>
  <si>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</si>
  <si>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</si>
  <si>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</si>
  <si>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</si>
  <si>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</si>
  <si>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</si>
  <si>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</si>
  <si>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</si>
  <si>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</si>
  <si>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</si>
  <si>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</si>
  <si>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</si>
  <si>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</si>
  <si>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</si>
  <si>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</si>
  <si>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</si>
  <si>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</si>
  <si>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</si>
  <si>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</si>
  <si>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</si>
  <si>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</si>
  <si>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</si>
  <si>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</si>
  <si>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</si>
  <si>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</si>
  <si>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</si>
  <si>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</si>
  <si>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</si>
  <si>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</si>
  <si>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</si>
  <si>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</si>
  <si>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</si>
  <si>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</si>
  <si>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</si>
  <si>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</si>
  <si>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</si>
  <si>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</si>
  <si>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</si>
  <si>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</si>
  <si>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</si>
  <si>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</si>
  <si>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</si>
  <si>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</si>
  <si>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</si>
  <si>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</si>
  <si>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</si>
  <si>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</si>
  <si>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</si>
  <si>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</si>
  <si>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</si>
  <si>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</si>
  <si>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</si>
  <si>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</si>
  <si>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</si>
  <si>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</si>
  <si>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</si>
  <si>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</si>
  <si>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</si>
  <si>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</si>
  <si>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</si>
  <si>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</si>
  <si>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</si>
  <si>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</si>
  <si>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</si>
  <si>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</si>
  <si>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</si>
  <si>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</si>
  <si>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</si>
  <si>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</si>
  <si>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</si>
  <si>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</si>
  <si>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</si>
  <si>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</si>
  <si>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</si>
  <si>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</si>
  <si>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</si>
  <si>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</si>
  <si>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</si>
  <si>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</si>
  <si>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</si>
  <si>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</si>
  <si>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</si>
  <si>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</si>
  <si>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</si>
  <si>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</si>
  <si>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</si>
  <si>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</si>
  <si>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</si>
  <si>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</si>
  <si>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</si>
  <si>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</si>
  <si>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</si>
  <si>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</si>
  <si>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</si>
  <si>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</si>
  <si>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</si>
  <si>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</si>
  <si>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</si>
  <si>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</si>
  <si>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</si>
  <si>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</si>
  <si>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</si>
  <si>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</si>
  <si>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</si>
  <si>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</si>
  <si>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</si>
  <si>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</si>
  <si>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</si>
  <si>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</si>
  <si>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</si>
  <si>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</si>
  <si>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</si>
  <si>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</si>
  <si>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</si>
  <si>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</si>
  <si>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</si>
  <si>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</si>
  <si>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</si>
  <si>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</si>
  <si>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</si>
  <si>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</si>
  <si>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</si>
  <si>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</si>
  <si>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</si>
  <si>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</si>
  <si>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</si>
  <si>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</si>
  <si>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</si>
  <si>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</si>
  <si>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</si>
  <si>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</si>
  <si>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</si>
  <si>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</si>
  <si>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</si>
  <si>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</si>
  <si>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</si>
  <si>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</si>
  <si>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</si>
  <si>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</si>
  <si>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</si>
  <si>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</si>
  <si>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</si>
  <si>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</si>
  <si>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</si>
  <si>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</si>
  <si>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</si>
  <si>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</si>
  <si>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</si>
  <si>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</si>
  <si>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</si>
  <si>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</si>
  <si>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</si>
  <si>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</si>
  <si>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</si>
  <si>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</si>
  <si>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</si>
  <si>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</si>
  <si>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</si>
  <si>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</si>
  <si>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</si>
  <si>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</si>
  <si>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</si>
  <si>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</si>
  <si>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</si>
  <si>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</si>
  <si>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</si>
  <si>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</si>
  <si>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</si>
  <si>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</si>
  <si>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</si>
  <si>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</si>
  <si>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</si>
  <si>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</si>
  <si>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</si>
  <si>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</si>
  <si>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</si>
  <si>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</si>
  <si>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</si>
  <si>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</si>
  <si>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</si>
  <si>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</si>
  <si>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</si>
  <si>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</si>
  <si>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</si>
  <si>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</si>
  <si>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</si>
  <si>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</si>
  <si>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</si>
  <si>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</si>
  <si>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</si>
  <si>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</si>
  <si>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</si>
  <si>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</si>
  <si>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</si>
  <si>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</si>
  <si>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</si>
  <si>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</si>
  <si>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</si>
  <si>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</si>
  <si>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</si>
  <si>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</si>
  <si>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</si>
  <si>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</si>
  <si>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</si>
  <si>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</si>
  <si>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</si>
  <si>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</si>
  <si>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</si>
  <si>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</si>
  <si>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</si>
  <si>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</si>
  <si>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</si>
  <si>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</si>
  <si>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</si>
  <si>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</si>
  <si>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</si>
  <si>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</si>
  <si>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</si>
  <si>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</si>
  <si>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</si>
  <si>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</si>
  <si>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</si>
  <si>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</si>
  <si>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</si>
  <si>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</si>
  <si>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</si>
  <si>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</si>
  <si>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</si>
  <si>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</si>
  <si>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</si>
  <si>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</si>
  <si>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</si>
  <si>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</si>
  <si>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</si>
  <si>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</si>
  <si>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</si>
  <si>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</si>
  <si>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</si>
  <si>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</si>
  <si>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</si>
  <si>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</si>
  <si>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</si>
  <si>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</si>
  <si>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</si>
  <si>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</si>
  <si>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</si>
  <si>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</si>
  <si>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</si>
  <si>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</si>
  <si>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</si>
  <si>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</si>
  <si>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</si>
  <si>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</si>
  <si>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</si>
  <si>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</si>
  <si>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</si>
  <si>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</si>
  <si>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</si>
  <si>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</si>
  <si>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</si>
  <si>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</si>
  <si>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</si>
  <si>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</si>
  <si>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</si>
  <si>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</si>
  <si>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</si>
  <si>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</si>
  <si>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</si>
  <si>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</si>
  <si>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</si>
  <si>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</si>
  <si>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</si>
  <si>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</si>
  <si>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</si>
  <si>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</si>
  <si>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</si>
  <si>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</si>
  <si>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</si>
  <si>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</si>
  <si>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</si>
  <si>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</si>
  <si>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</si>
  <si>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</si>
  <si>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</si>
  <si>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</si>
  <si>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</si>
  <si>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</si>
  <si>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</si>
  <si>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</si>
  <si>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</si>
  <si>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</si>
  <si>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</si>
  <si>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</si>
  <si>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</si>
  <si>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</si>
  <si>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</si>
  <si>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</si>
  <si>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</si>
  <si>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</si>
  <si>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</si>
  <si>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</si>
  <si>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</si>
  <si>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</si>
  <si>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</si>
  <si>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</si>
  <si>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</si>
  <si>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</si>
  <si>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</si>
  <si>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</si>
  <si>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</si>
  <si>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</si>
  <si>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</si>
  <si>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</si>
  <si>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</si>
  <si>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</si>
  <si>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</si>
  <si>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</si>
  <si>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</si>
  <si>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</si>
  <si>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</si>
  <si>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</si>
  <si>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</si>
  <si>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</si>
  <si>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</si>
  <si>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</si>
  <si>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</si>
  <si>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</si>
  <si>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</si>
  <si>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</si>
  <si>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</si>
  <si>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</si>
  <si>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</si>
  <si>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</si>
  <si>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</si>
  <si>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</si>
  <si>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</si>
  <si>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</si>
  <si>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</si>
  <si>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</si>
  <si>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</si>
  <si>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</si>
  <si>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</si>
  <si>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</si>
  <si>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</si>
  <si>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</si>
  <si>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</si>
  <si>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</si>
  <si>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</si>
  <si>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</si>
  <si>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</si>
  <si>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</si>
  <si>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</si>
  <si>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</si>
  <si>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</si>
  <si>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</si>
  <si>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</si>
  <si>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</si>
  <si>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</si>
  <si>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</si>
  <si>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</si>
  <si>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</si>
  <si>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</si>
  <si>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</si>
  <si>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</si>
  <si>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</si>
  <si>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</si>
  <si>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</si>
  <si>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</si>
  <si>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</si>
  <si>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</si>
  <si>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</si>
  <si>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</si>
  <si>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</si>
  <si>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</si>
  <si>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</si>
  <si>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</si>
  <si>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</si>
  <si>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</si>
  <si>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</si>
  <si>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</si>
  <si>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</si>
  <si>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</si>
  <si>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</si>
  <si>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</si>
  <si>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</si>
  <si>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</si>
  <si>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</si>
  <si>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</si>
  <si>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</si>
  <si>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</si>
  <si>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</si>
  <si>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</si>
  <si>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</si>
  <si>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</si>
  <si>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</si>
  <si>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</si>
  <si>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</si>
  <si>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</si>
  <si>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</si>
  <si>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</si>
  <si>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</si>
  <si>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</si>
  <si>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</si>
  <si>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</si>
  <si>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</si>
  <si>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</si>
  <si>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</si>
  <si>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</si>
  <si>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</si>
  <si>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</si>
  <si>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</si>
  <si>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</si>
  <si>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</si>
  <si>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</si>
  <si>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</si>
  <si>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</si>
  <si>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</si>
  <si>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</si>
  <si>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</si>
  <si>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</si>
  <si>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</si>
  <si>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</si>
  <si>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</si>
  <si>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</si>
  <si>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</si>
  <si>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</si>
  <si>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</si>
  <si>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</si>
  <si>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</si>
  <si>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</si>
  <si>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</si>
  <si>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</si>
  <si>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</si>
  <si>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</si>
  <si>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</si>
  <si>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</si>
  <si>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</si>
  <si>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</si>
  <si>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</si>
  <si>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</si>
  <si>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</si>
  <si>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</si>
  <si>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</si>
  <si>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</si>
  <si>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</si>
  <si>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</si>
  <si>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</si>
  <si>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</si>
  <si>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</si>
  <si>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</si>
  <si>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</si>
  <si>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</si>
  <si>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</si>
  <si>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</si>
  <si>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</si>
  <si>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</si>
  <si>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</si>
  <si>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</si>
  <si>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</si>
  <si>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</si>
  <si>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</si>
  <si>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</si>
  <si>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</si>
  <si>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</si>
  <si>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</si>
  <si>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</si>
  <si>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</si>
  <si>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</si>
  <si>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</si>
  <si>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</si>
  <si>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</si>
  <si>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</si>
  <si>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</si>
  <si>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</si>
  <si>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</si>
  <si>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</si>
  <si>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</si>
  <si>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</si>
  <si>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</si>
  <si>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</si>
  <si>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</si>
  <si>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</si>
  <si>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</si>
  <si>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</si>
  <si>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</si>
  <si>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</si>
  <si>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</si>
  <si>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</si>
  <si>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</si>
  <si>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</si>
  <si>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</si>
  <si>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</si>
  <si>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</si>
  <si>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</si>
  <si>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</si>
  <si>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</si>
  <si>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</si>
  <si>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</si>
  <si>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</si>
  <si>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</si>
  <si>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</si>
  <si>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</si>
  <si>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</si>
  <si>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</si>
  <si>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</si>
  <si>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</si>
  <si>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</si>
  <si>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</si>
  <si>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</si>
  <si>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</si>
  <si>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</si>
  <si>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</si>
  <si>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</si>
  <si>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</si>
  <si>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</si>
  <si>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</si>
  <si>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</si>
  <si>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</si>
  <si>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</si>
  <si>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</si>
  <si>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</si>
  <si>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</si>
  <si>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</si>
  <si>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</si>
  <si>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</si>
  <si>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</si>
  <si>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</si>
  <si>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</si>
  <si>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</si>
  <si>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</si>
  <si>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</si>
  <si>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</si>
  <si>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</si>
  <si>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</si>
  <si>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</si>
  <si>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</si>
  <si>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</si>
  <si>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</si>
  <si>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</si>
  <si>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</si>
  <si>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</si>
  <si>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</si>
  <si>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</si>
  <si>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</si>
  <si>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</si>
  <si>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</si>
  <si>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</si>
  <si>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</si>
  <si>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</si>
  <si>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</si>
  <si>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</si>
  <si>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</si>
  <si>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</si>
  <si>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</si>
  <si>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</si>
  <si>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</si>
  <si>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</si>
  <si>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</si>
  <si>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</si>
  <si>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</si>
  <si>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</si>
  <si>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</si>
  <si>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</si>
  <si>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</si>
  <si>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</si>
  <si>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</si>
  <si>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</si>
  <si>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</si>
  <si>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</si>
  <si>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</si>
  <si>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</si>
  <si>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</si>
  <si>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</si>
  <si>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</si>
  <si>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</si>
  <si>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</si>
  <si>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</si>
  <si>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</si>
  <si>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</si>
  <si>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</si>
  <si>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</si>
  <si>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</si>
  <si>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</si>
  <si>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</si>
  <si>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</si>
  <si>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</si>
  <si>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</si>
  <si>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</si>
  <si>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</si>
  <si>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</si>
  <si>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</si>
  <si>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</si>
  <si>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</si>
  <si>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</si>
  <si>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</si>
  <si>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</si>
  <si>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</si>
  <si>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</si>
  <si>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</si>
  <si>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</si>
  <si>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</si>
  <si>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</si>
  <si>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</si>
  <si>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</si>
  <si>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</si>
  <si>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</si>
  <si>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</si>
  <si>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</si>
  <si>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</si>
  <si>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</si>
  <si>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</si>
  <si>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</si>
  <si>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</si>
  <si>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</si>
  <si>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</si>
  <si>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</si>
  <si>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</si>
  <si>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</si>
  <si>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</si>
  <si>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</si>
  <si>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</si>
  <si>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</si>
  <si>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</si>
  <si>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</si>
  <si>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</si>
  <si>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</si>
  <si>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</si>
  <si>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</si>
  <si>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</si>
  <si>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</si>
  <si>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</si>
  <si>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</si>
  <si>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</si>
  <si>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</si>
  <si>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</si>
  <si>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</si>
  <si>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</si>
  <si>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</si>
  <si>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</si>
  <si>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</si>
  <si>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</si>
  <si>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</si>
  <si>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</si>
  <si>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</si>
  <si>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</si>
  <si>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</si>
  <si>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</si>
  <si>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</si>
  <si>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</si>
  <si>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</si>
  <si>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</si>
  <si>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</si>
  <si>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</si>
  <si>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</si>
  <si>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</si>
  <si>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</si>
  <si>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</si>
  <si>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</si>
  <si>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</si>
  <si>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</si>
  <si>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</si>
  <si>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</si>
  <si>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</si>
  <si>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</si>
  <si>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</si>
  <si>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</si>
  <si>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</si>
  <si>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</si>
  <si>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</si>
  <si>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</si>
  <si>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</si>
  <si>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</si>
  <si>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</si>
  <si>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</si>
  <si>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</si>
  <si>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</si>
  <si>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</si>
  <si>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</si>
  <si>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</si>
  <si>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</si>
  <si>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</si>
  <si>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</si>
  <si>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</si>
  <si>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</si>
  <si>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</si>
  <si>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</si>
  <si>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</si>
  <si>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</si>
  <si>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</si>
  <si>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</si>
  <si>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</si>
  <si>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</si>
  <si>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</si>
  <si>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</si>
  <si>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</si>
  <si>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</si>
  <si>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</si>
  <si>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</si>
  <si>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</si>
  <si>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</si>
  <si>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</si>
  <si>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</si>
  <si>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</si>
  <si>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</si>
  <si>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</si>
  <si>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</si>
  <si>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</si>
  <si>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</si>
  <si>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</si>
  <si>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</si>
  <si>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</si>
  <si>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</si>
  <si>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</si>
  <si>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</si>
  <si>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</si>
  <si>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</si>
  <si>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</si>
  <si>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</si>
  <si>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</si>
  <si>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</si>
  <si>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</si>
  <si>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</si>
  <si>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</si>
  <si>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</si>
  <si>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</si>
  <si>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</si>
  <si>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</si>
  <si>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</si>
  <si>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</si>
  <si>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</si>
  <si>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</si>
  <si>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</si>
  <si>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</si>
  <si>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</si>
  <si>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</si>
  <si>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</si>
  <si>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</si>
  <si>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</si>
  <si>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</si>
  <si>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</si>
  <si>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</si>
  <si>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</si>
  <si>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</si>
  <si>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</si>
  <si>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</si>
  <si>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</si>
  <si>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</si>
  <si>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</si>
  <si>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</si>
  <si>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</si>
  <si>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</si>
  <si>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</si>
  <si>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</si>
  <si>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</si>
  <si>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</si>
  <si>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</si>
  <si>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</si>
  <si>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</si>
  <si>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</si>
  <si>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</si>
  <si>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</si>
  <si>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</si>
  <si>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</si>
  <si>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</si>
  <si>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</si>
  <si>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</si>
  <si>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</si>
  <si>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</si>
  <si>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</si>
  <si>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</si>
  <si>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</si>
  <si>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</si>
  <si>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</si>
  <si>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</si>
  <si>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</si>
  <si>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</si>
  <si>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</si>
  <si>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</si>
  <si>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</si>
  <si>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</si>
  <si>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</si>
  <si>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</si>
  <si>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</si>
  <si>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</si>
  <si>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</si>
  <si>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</si>
  <si>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</si>
  <si>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</si>
  <si>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</si>
  <si>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</si>
  <si>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</si>
  <si>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</si>
  <si>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</si>
  <si>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</si>
  <si>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</si>
  <si>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</si>
  <si>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</si>
  <si>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</si>
  <si>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</si>
  <si>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</si>
  <si>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</si>
  <si>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</si>
  <si>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</si>
  <si>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</si>
  <si>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</si>
  <si>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</si>
  <si>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</si>
  <si>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</si>
  <si>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</si>
  <si>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</si>
  <si>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</si>
  <si>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</si>
  <si>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</si>
  <si>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</si>
  <si>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</si>
  <si>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</si>
  <si>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</si>
  <si>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</si>
  <si>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</si>
  <si>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</si>
  <si>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</si>
  <si>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</si>
  <si>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</si>
  <si>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</si>
  <si>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</si>
  <si>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</si>
  <si>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</si>
  <si>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</si>
  <si>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</si>
  <si>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</si>
  <si>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</si>
  <si>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</si>
  <si>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</si>
  <si>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</si>
  <si>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</si>
  <si>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</si>
  <si>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</si>
  <si>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</si>
  <si>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</si>
  <si>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</si>
  <si>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</si>
  <si>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</si>
  <si>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</si>
  <si>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</si>
  <si>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</si>
  <si>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</si>
  <si>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</si>
  <si>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</si>
  <si>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</si>
  <si>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</si>
  <si>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</si>
  <si>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</si>
  <si>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</si>
  <si>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</si>
  <si>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</si>
  <si>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</si>
  <si>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</si>
  <si>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</si>
  <si>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</si>
  <si>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</si>
  <si>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</si>
  <si>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</si>
  <si>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</si>
  <si>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</si>
  <si>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</si>
  <si>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</si>
  <si>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</si>
  <si>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</si>
  <si>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</si>
  <si>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</si>
  <si>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</si>
  <si>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</si>
  <si>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</si>
  <si>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</si>
  <si>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</si>
  <si>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</si>
  <si>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</si>
  <si>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</si>
  <si>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</si>
  <si>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</si>
  <si>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</si>
  <si>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</si>
  <si>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</si>
  <si>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</si>
  <si>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</si>
  <si>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</si>
  <si>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</si>
  <si>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</si>
  <si>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</si>
  <si>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</si>
  <si>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</si>
  <si>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</si>
  <si>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</si>
  <si>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</si>
  <si>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</si>
  <si>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</si>
  <si>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</si>
  <si>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</si>
  <si>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</si>
  <si>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</si>
  <si>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</si>
  <si>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</si>
  <si>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</si>
  <si>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</si>
  <si>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</si>
  <si>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</si>
  <si>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</si>
  <si>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</si>
  <si>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</si>
  <si>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</si>
  <si>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</si>
  <si>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</si>
  <si>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</si>
  <si>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</si>
  <si>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</si>
  <si>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</si>
  <si>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</si>
  <si>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</si>
  <si>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</si>
  <si>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</si>
  <si>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</si>
  <si>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</si>
  <si>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</si>
  <si>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</si>
  <si>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</si>
  <si>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</si>
  <si>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</si>
  <si>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</si>
  <si>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</si>
  <si>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</si>
  <si>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</si>
  <si>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</si>
  <si>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</si>
  <si>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</si>
  <si>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</si>
  <si>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</si>
  <si>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</si>
  <si>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</si>
  <si>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</si>
  <si>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</si>
  <si>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</si>
  <si>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</si>
  <si>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</si>
  <si>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</si>
  <si>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</si>
  <si>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</si>
  <si>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</si>
  <si>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</si>
  <si>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</si>
  <si>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</si>
  <si>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</si>
  <si>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</si>
  <si>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</si>
  <si>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</si>
  <si>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</si>
  <si>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</si>
  <si>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</si>
  <si>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</si>
  <si>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</si>
  <si>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</si>
  <si>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</si>
  <si>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</si>
  <si>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</si>
  <si>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</si>
  <si>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</si>
  <si>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</si>
  <si>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</si>
  <si>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</si>
  <si>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</si>
  <si>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</si>
  <si>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</si>
  <si>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</si>
  <si>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</si>
  <si>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</si>
  <si>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</si>
  <si>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</si>
  <si>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</si>
  <si>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</si>
  <si>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</si>
  <si>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</si>
  <si>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</si>
  <si>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</si>
  <si>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</si>
  <si>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</si>
  <si>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</si>
  <si>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</si>
  <si>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</si>
  <si>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</si>
  <si>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</si>
  <si>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</si>
  <si>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</si>
  <si>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</si>
  <si>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</si>
  <si>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</si>
  <si>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</si>
  <si>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</si>
  <si>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</si>
  <si>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</si>
  <si>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</si>
  <si>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</si>
  <si>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</si>
  <si>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</si>
  <si>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</si>
  <si>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</si>
  <si>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</si>
  <si>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</si>
  <si>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</si>
  <si>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</si>
  <si>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</si>
  <si>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</si>
  <si>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</si>
  <si>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</si>
  <si>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</si>
  <si>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</si>
  <si>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</si>
  <si>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</si>
  <si>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</si>
  <si>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</si>
  <si>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</si>
  <si>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</si>
  <si>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</si>
  <si>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</si>
  <si>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</si>
  <si>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</si>
  <si>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</si>
  <si>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</si>
  <si>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</si>
  <si>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</si>
  <si>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</si>
  <si>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</si>
  <si>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</si>
  <si>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</si>
  <si>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</si>
  <si>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</si>
  <si>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</si>
  <si>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</si>
  <si>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</si>
  <si>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</si>
  <si>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</si>
  <si>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</si>
  <si>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</si>
  <si>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</si>
  <si>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</si>
  <si>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</si>
  <si>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</si>
  <si>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</si>
  <si>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</si>
  <si>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</si>
  <si>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</si>
  <si>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</si>
  <si>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</si>
  <si>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</si>
  <si>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</si>
  <si>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</si>
  <si>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</si>
  <si>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</si>
  <si>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</si>
  <si>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</si>
  <si>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</si>
  <si>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</si>
  <si>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</si>
  <si>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</si>
  <si>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</si>
  <si>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</si>
  <si>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</si>
  <si>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</si>
  <si>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</si>
  <si>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</si>
  <si>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</si>
  <si>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</si>
  <si>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</si>
  <si>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</si>
  <si>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</si>
  <si>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</si>
  <si>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</si>
  <si>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</si>
  <si>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</si>
  <si>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</si>
  <si>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</si>
  <si>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</si>
  <si>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</si>
  <si>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</si>
  <si>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</si>
  <si>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</si>
  <si>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</si>
  <si>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</si>
  <si>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</si>
  <si>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</si>
  <si>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</si>
  <si>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</si>
  <si>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</si>
  <si>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</si>
  <si>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</si>
  <si>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</si>
  <si>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</si>
  <si>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</si>
  <si>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</si>
  <si>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</si>
  <si>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</si>
  <si>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</si>
  <si>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</si>
  <si>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</si>
  <si>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</si>
  <si>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</si>
  <si>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</si>
  <si>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</si>
  <si>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</si>
  <si>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</si>
  <si>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</si>
  <si>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</si>
  <si>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</si>
  <si>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</si>
  <si>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</si>
  <si>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</si>
  <si>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</si>
  <si>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</si>
  <si>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</si>
  <si>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</si>
  <si>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</si>
  <si>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</si>
  <si>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</si>
  <si>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</si>
  <si>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</si>
  <si>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</si>
  <si>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</si>
  <si>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</si>
  <si>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</si>
  <si>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</si>
  <si>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</si>
  <si>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</si>
  <si>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</si>
  <si>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</si>
  <si>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</si>
  <si>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</si>
  <si>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</si>
  <si>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</si>
  <si>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</si>
  <si>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</si>
  <si>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</si>
  <si>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</si>
  <si>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</si>
  <si>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</si>
  <si>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</si>
  <si>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</si>
  <si>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</si>
  <si>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</si>
  <si>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</si>
  <si>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</si>
  <si>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</si>
  <si>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</si>
  <si>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</si>
  <si>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</si>
  <si>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</si>
  <si>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</si>
  <si>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</si>
  <si>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</si>
  <si>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</si>
  <si>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</si>
  <si>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</si>
  <si>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</si>
  <si>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</si>
  <si>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</si>
  <si>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</si>
  <si>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</si>
  <si>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</si>
  <si>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</si>
  <si>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</si>
  <si>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</si>
  <si>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</si>
  <si>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</si>
  <si>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</si>
  <si>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</si>
  <si>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</si>
  <si>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</si>
  <si>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</si>
  <si>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</si>
  <si>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</si>
  <si>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</si>
  <si>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</si>
  <si>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</si>
  <si>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</si>
  <si>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</si>
  <si>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</si>
  <si>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</si>
  <si>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</si>
  <si>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</si>
  <si>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</si>
  <si>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</si>
  <si>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</si>
  <si>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</si>
  <si>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</si>
  <si>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</si>
  <si>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</si>
  <si>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</si>
  <si>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</si>
  <si>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</si>
  <si>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</si>
  <si>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</si>
  <si>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</si>
  <si>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</si>
  <si>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</si>
  <si>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</si>
  <si>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</si>
  <si>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</si>
  <si>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</si>
  <si>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</si>
  <si>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</si>
  <si>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</si>
  <si>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</si>
  <si>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</si>
  <si>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</si>
  <si>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</si>
  <si>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</si>
  <si>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</si>
  <si>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</si>
  <si>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</si>
  <si>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</si>
  <si>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</si>
  <si>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</si>
  <si>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</si>
  <si>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</si>
  <si>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</si>
  <si>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</si>
  <si>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</si>
  <si>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</si>
  <si>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</si>
  <si>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</si>
  <si>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</si>
  <si>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</si>
  <si>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</si>
  <si>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</si>
  <si>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</si>
  <si>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</si>
  <si>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</si>
  <si>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</si>
  <si>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</si>
  <si>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</si>
  <si>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</si>
  <si>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</si>
  <si>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</si>
  <si>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</si>
  <si>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</si>
  <si>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</si>
  <si>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</si>
  <si>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</si>
  <si>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</si>
  <si>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</si>
  <si>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</si>
  <si>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</si>
  <si>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</si>
  <si>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</si>
  <si>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</si>
  <si>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</si>
  <si>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</si>
  <si>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</si>
  <si>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</si>
  <si>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</si>
  <si>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</si>
  <si>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</si>
  <si>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</si>
  <si>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</si>
  <si>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</si>
  <si>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</si>
  <si>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</si>
  <si>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</si>
  <si>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</si>
  <si>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</si>
  <si>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</si>
  <si>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</si>
  <si>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</si>
  <si>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</si>
  <si>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</si>
  <si>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</si>
  <si>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</si>
  <si>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</si>
  <si>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</si>
  <si>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</si>
  <si>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</si>
  <si>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</si>
  <si>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</si>
  <si>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</si>
  <si>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</si>
  <si>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</si>
  <si>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</si>
  <si>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</si>
  <si>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</si>
  <si>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</si>
  <si>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</si>
  <si>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</si>
  <si>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</si>
  <si>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</si>
  <si>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</si>
  <si>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</si>
  <si>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</si>
  <si>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</si>
  <si>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</si>
  <si>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</si>
  <si>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</si>
  <si>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</si>
  <si>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</si>
  <si>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</si>
  <si>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</si>
  <si>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</si>
  <si>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</si>
  <si>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</si>
  <si>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</si>
  <si>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</si>
  <si>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</si>
  <si>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</si>
  <si>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</si>
  <si>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</si>
  <si>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</si>
  <si>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</si>
  <si>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</si>
  <si>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</si>
  <si>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</si>
  <si>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</si>
  <si>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</si>
  <si>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</si>
  <si>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</si>
  <si>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</si>
  <si>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</si>
  <si>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</si>
  <si>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</si>
  <si>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</si>
  <si>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</si>
  <si>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</si>
  <si>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</si>
  <si>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</si>
  <si>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</si>
  <si>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</si>
  <si>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</si>
  <si>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</si>
  <si>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</si>
  <si>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</si>
  <si>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</si>
  <si>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</si>
  <si>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</si>
  <si>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</si>
  <si>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</si>
  <si>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</si>
  <si>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</si>
  <si>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</si>
  <si>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</si>
  <si>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</si>
  <si>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</si>
  <si>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</si>
  <si>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</si>
  <si>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</si>
  <si>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</si>
  <si>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</si>
  <si>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</si>
  <si>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</si>
  <si>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</si>
  <si>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</si>
  <si>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</si>
  <si>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</si>
  <si>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</si>
  <si>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</si>
  <si>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</si>
  <si>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</si>
  <si>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</si>
  <si>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</si>
  <si>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</si>
  <si>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</si>
  <si>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</si>
  <si>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</si>
  <si>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</si>
  <si>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</si>
  <si>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</si>
  <si>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</si>
  <si>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</si>
  <si>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</si>
  <si>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</si>
  <si>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</si>
  <si>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</si>
  <si>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</si>
  <si>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</si>
  <si>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</si>
  <si>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</si>
  <si>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</si>
  <si>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</si>
  <si>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</si>
  <si>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</si>
  <si>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</si>
  <si>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</si>
  <si>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</si>
  <si>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</si>
  <si>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</si>
  <si>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</si>
  <si>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</si>
  <si>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</si>
  <si>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</si>
  <si>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</si>
  <si>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</si>
  <si>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</si>
  <si>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</si>
  <si>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</si>
  <si>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</si>
  <si>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</si>
  <si>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</si>
  <si>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</si>
  <si>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</si>
  <si>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</si>
  <si>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</si>
  <si>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</si>
  <si>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</si>
  <si>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</si>
  <si>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</si>
  <si>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</si>
  <si>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</si>
  <si>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</si>
  <si>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</si>
  <si>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</si>
  <si>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</si>
  <si>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</si>
  <si>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</si>
  <si>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</si>
  <si>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</si>
  <si>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</si>
  <si>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</si>
  <si>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</si>
  <si>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</si>
  <si>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</si>
  <si>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</si>
  <si>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</si>
  <si>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</si>
  <si>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</si>
  <si>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</si>
  <si>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</si>
  <si>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</si>
  <si>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</si>
  <si>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</si>
  <si>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</si>
  <si>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</si>
  <si>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</si>
  <si>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</si>
  <si>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</si>
  <si>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</si>
  <si>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</si>
  <si>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</si>
  <si>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</si>
  <si>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</si>
  <si>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</si>
  <si>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</si>
  <si>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</si>
  <si>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</si>
  <si>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</si>
  <si>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</si>
  <si>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</si>
  <si>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</si>
  <si>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</si>
  <si>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</si>
  <si>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</si>
  <si>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</si>
  <si>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</si>
  <si>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</si>
  <si>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</si>
  <si>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</si>
  <si>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</si>
  <si>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</si>
  <si>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</si>
  <si>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</si>
  <si>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</si>
  <si>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</si>
  <si>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</si>
  <si>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</si>
  <si>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</si>
  <si>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</si>
  <si>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</si>
  <si>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</si>
  <si>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</si>
  <si>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</si>
  <si>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</si>
  <si>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</si>
  <si>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</si>
  <si>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</si>
  <si>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</si>
  <si>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</si>
  <si>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</si>
  <si>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</si>
  <si>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</si>
  <si>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</si>
  <si>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</si>
  <si>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</si>
  <si>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</si>
  <si>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</si>
  <si>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</si>
  <si>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</si>
  <si>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</si>
  <si>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</si>
  <si>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</si>
  <si>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</si>
  <si>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</si>
  <si>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</si>
  <si>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</si>
  <si>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</si>
  <si>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</si>
  <si>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</si>
  <si>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</si>
  <si>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</si>
  <si>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</si>
  <si>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</si>
  <si>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</si>
  <si>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</si>
  <si>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</si>
  <si>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</si>
  <si>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</si>
  <si>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</si>
  <si>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</si>
  <si>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</si>
  <si>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</si>
  <si>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</si>
  <si>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</si>
  <si>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</si>
  <si>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</si>
  <si>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</si>
  <si>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</si>
  <si>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</si>
  <si>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</si>
  <si>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</si>
  <si>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</si>
  <si>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</si>
  <si>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</si>
  <si>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</si>
  <si>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</si>
  <si>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</si>
  <si>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</si>
  <si>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</si>
  <si>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</si>
  <si>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</si>
  <si>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</si>
  <si>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</si>
  <si>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</si>
  <si>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</si>
  <si>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</si>
  <si>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</si>
  <si>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</si>
  <si>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</si>
  <si>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</si>
  <si>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</si>
  <si>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</si>
  <si>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</si>
  <si>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</si>
  <si>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</si>
  <si>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</si>
  <si>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</si>
  <si>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</si>
  <si>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</si>
  <si>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</si>
  <si>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</si>
  <si>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</si>
  <si>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</si>
  <si>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</si>
  <si>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</si>
  <si>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</si>
  <si>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</si>
  <si>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</si>
  <si>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</si>
  <si>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</si>
  <si>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</si>
  <si>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</si>
  <si>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</si>
  <si>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</si>
  <si>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</si>
  <si>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</si>
  <si>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</si>
  <si>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</si>
  <si>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</si>
  <si>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</si>
  <si>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</si>
  <si>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</si>
  <si>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</si>
  <si>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</si>
  <si>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</si>
  <si>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</si>
  <si>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</si>
  <si>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</si>
  <si>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</si>
  <si>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</si>
  <si>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</si>
  <si>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</si>
  <si>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</si>
  <si>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</si>
  <si>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</si>
  <si>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</si>
  <si>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</si>
  <si>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</si>
  <si>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</si>
  <si>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</si>
  <si>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</si>
  <si>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</si>
  <si>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</si>
  <si>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</si>
  <si>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</si>
  <si>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</si>
  <si>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</si>
  <si>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</si>
  <si>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</si>
  <si>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</si>
  <si>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</si>
  <si>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</si>
  <si>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</si>
  <si>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</si>
  <si>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</si>
  <si>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</si>
  <si>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</si>
  <si>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</si>
  <si>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</si>
  <si>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</si>
  <si>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</si>
  <si>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</si>
  <si>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</si>
  <si>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</si>
  <si>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</si>
  <si>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</si>
  <si>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</si>
  <si>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</si>
  <si>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</si>
  <si>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</si>
  <si>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</si>
  <si>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</si>
  <si>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</si>
  <si>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</si>
  <si>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</si>
  <si>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</si>
  <si>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</si>
  <si>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</si>
  <si>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</si>
  <si>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</si>
  <si>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</si>
  <si>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</si>
  <si>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</si>
  <si>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</si>
  <si>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</si>
  <si>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</si>
  <si>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</si>
  <si>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</si>
  <si>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</si>
  <si>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</si>
  <si>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</si>
  <si>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</si>
  <si>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</si>
  <si>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</si>
  <si>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</si>
  <si>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</si>
  <si>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</si>
  <si>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</si>
  <si>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</si>
  <si>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</si>
  <si>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</si>
  <si>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</si>
  <si>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</si>
  <si>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</si>
  <si>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</si>
  <si>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</si>
  <si>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</si>
  <si>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</si>
  <si>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</si>
  <si>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</si>
  <si>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</si>
  <si>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</si>
  <si>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</si>
  <si>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</si>
  <si>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</si>
  <si>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</si>
  <si>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</si>
  <si>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</si>
  <si>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</si>
  <si>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</si>
  <si>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</si>
  <si>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</si>
  <si>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</si>
  <si>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</si>
  <si>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</si>
  <si>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</si>
  <si>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</si>
  <si>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</si>
  <si>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</si>
  <si>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</si>
  <si>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</si>
  <si>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</si>
  <si>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</si>
  <si>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</si>
  <si>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</si>
  <si>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</si>
  <si>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</si>
  <si>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</si>
  <si>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</si>
  <si>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</si>
  <si>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</si>
  <si>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</si>
  <si>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</si>
  <si>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</si>
  <si>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</si>
  <si>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</si>
  <si>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</si>
  <si>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</si>
  <si>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</si>
  <si>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</si>
  <si>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</si>
  <si>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</si>
  <si>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</si>
  <si>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</si>
  <si>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</si>
  <si>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</si>
  <si>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</si>
  <si>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</si>
  <si>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</si>
  <si>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</si>
  <si>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</si>
  <si>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</si>
  <si>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</si>
  <si>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</si>
  <si>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</si>
  <si>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</si>
  <si>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</si>
  <si>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</si>
  <si>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</si>
  <si>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</si>
  <si>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</si>
  <si>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</si>
  <si>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</si>
  <si>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</si>
  <si>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</si>
  <si>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</si>
  <si>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</si>
  <si>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</si>
  <si>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</si>
  <si>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</si>
  <si>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</si>
  <si>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</si>
  <si>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</si>
  <si>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</si>
  <si>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</si>
  <si>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</si>
  <si>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</si>
  <si>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</si>
  <si>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</si>
  <si>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</si>
  <si>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</si>
  <si>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</si>
  <si>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</si>
  <si>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</si>
  <si>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</si>
  <si>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</si>
  <si>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</si>
  <si>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</si>
  <si>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</si>
  <si>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</si>
  <si>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</si>
  <si>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</si>
  <si>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</si>
  <si>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</si>
  <si>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</si>
  <si>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</si>
  <si>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</si>
  <si>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</si>
  <si>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</si>
  <si>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</si>
  <si>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</si>
  <si>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</si>
  <si>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</si>
  <si>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</si>
  <si>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</si>
  <si>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</si>
  <si>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</si>
  <si>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</si>
  <si>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</si>
  <si>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</si>
  <si>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</si>
  <si>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</si>
  <si>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</si>
  <si>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</si>
  <si>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</si>
  <si>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</si>
  <si>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</si>
  <si>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</si>
  <si>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</si>
  <si>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</si>
  <si>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</si>
  <si>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</si>
  <si>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</si>
  <si>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</si>
  <si>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</si>
  <si>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</si>
  <si>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</si>
  <si>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</si>
  <si>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</si>
  <si>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</si>
  <si>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</si>
  <si>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</si>
  <si>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</si>
  <si>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</si>
  <si>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</si>
  <si>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</si>
  <si>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</si>
  <si>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</si>
  <si>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</si>
  <si>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</si>
  <si>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</si>
  <si>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</si>
  <si>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</si>
  <si>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</si>
  <si>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</si>
  <si>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</si>
  <si>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</si>
  <si>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</si>
  <si>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</si>
  <si>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</si>
  <si>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</si>
  <si>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</si>
  <si>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</si>
  <si>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</si>
  <si>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</si>
  <si>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</si>
  <si>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</si>
  <si>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</si>
  <si>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</si>
  <si>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</si>
  <si>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</si>
  <si>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</si>
  <si>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</si>
  <si>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</si>
  <si>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</si>
  <si>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</si>
  <si>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</si>
  <si>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</si>
  <si>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</si>
  <si>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</si>
  <si>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</si>
  <si>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</si>
  <si>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</si>
  <si>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</si>
  <si>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</si>
  <si>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</si>
  <si>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</si>
  <si>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</si>
  <si>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</si>
  <si>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</si>
  <si>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</si>
  <si>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</si>
  <si>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</si>
  <si>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</si>
  <si>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</si>
  <si>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</si>
  <si>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</si>
  <si>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</si>
  <si>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</si>
  <si>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</si>
  <si>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</si>
  <si>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</si>
  <si>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</si>
  <si>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</si>
  <si>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</si>
  <si>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</si>
  <si>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</si>
  <si>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</si>
  <si>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</si>
  <si>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</si>
  <si>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</si>
  <si>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</si>
  <si>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</si>
  <si>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</si>
  <si>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</si>
  <si>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</si>
  <si>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</si>
  <si>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</si>
  <si>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</si>
  <si>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</si>
  <si>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</si>
  <si>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</si>
  <si>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</si>
  <si>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</si>
  <si>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</si>
  <si>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</si>
  <si>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</si>
  <si>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</si>
  <si>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</si>
  <si>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</si>
  <si>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</si>
  <si>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</si>
  <si>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</si>
  <si>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</si>
  <si>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</si>
  <si>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</si>
  <si>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</si>
  <si>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</si>
  <si>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</si>
  <si>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</si>
  <si>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</si>
  <si>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</si>
  <si>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</si>
  <si>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</si>
  <si>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</si>
  <si>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</si>
  <si>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</si>
  <si>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</si>
  <si>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</si>
  <si>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</si>
  <si>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</si>
  <si>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</si>
  <si>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</si>
  <si>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</si>
  <si>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</si>
  <si>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</si>
  <si>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</si>
  <si>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</si>
  <si>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</si>
  <si>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</si>
  <si>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</si>
  <si>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</si>
  <si>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</si>
  <si>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</si>
  <si>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</si>
  <si>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</si>
  <si>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</si>
  <si>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</si>
  <si>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</si>
  <si>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</si>
  <si>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</si>
  <si>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</si>
  <si>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</si>
  <si>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</si>
  <si>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</si>
  <si>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</si>
  <si>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</si>
  <si>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</si>
  <si>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</si>
  <si>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</si>
  <si>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</si>
  <si>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</si>
  <si>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</si>
  <si>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</si>
  <si>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</si>
  <si>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</si>
  <si>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</si>
  <si>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</si>
  <si>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</si>
  <si>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</si>
  <si>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</si>
  <si>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</si>
  <si>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</si>
  <si>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</si>
  <si>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</si>
  <si>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</si>
  <si>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</si>
  <si>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</si>
  <si>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</si>
  <si>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</si>
  <si>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</si>
  <si>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</si>
  <si>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</si>
  <si>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</si>
  <si>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</si>
  <si>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</si>
  <si>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</si>
  <si>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</si>
  <si>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</si>
  <si>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</si>
  <si>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</si>
  <si>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</si>
  <si>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</si>
  <si>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</si>
  <si>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</si>
  <si>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</si>
  <si>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</si>
  <si>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</si>
  <si>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</si>
  <si>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</si>
  <si>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</si>
  <si>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</si>
  <si>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</si>
  <si>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</si>
  <si>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</si>
  <si>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</si>
  <si>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</si>
  <si>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</si>
  <si>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</si>
  <si>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</si>
  <si>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</si>
  <si>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</si>
  <si>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</si>
  <si>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</si>
  <si>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</si>
  <si>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</si>
  <si>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</si>
  <si>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</si>
  <si>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</si>
  <si>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</si>
  <si>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</si>
  <si>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</si>
  <si>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</si>
  <si>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</si>
  <si>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</si>
  <si>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</si>
  <si>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</si>
  <si>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</si>
  <si>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</si>
  <si>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</si>
  <si>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</si>
  <si>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</si>
  <si>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</si>
  <si>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</si>
  <si>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</si>
  <si>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</si>
  <si>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</si>
  <si>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</si>
  <si>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</si>
  <si>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</si>
  <si>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</si>
  <si>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</si>
  <si>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</si>
  <si>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</si>
  <si>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</si>
  <si>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</si>
  <si>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</si>
  <si>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</si>
  <si>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</si>
  <si>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</si>
  <si>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</si>
  <si>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</si>
  <si>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</si>
  <si>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</si>
  <si>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</si>
  <si>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</si>
  <si>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</si>
  <si>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</si>
  <si>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</si>
  <si>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</si>
  <si>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</si>
  <si>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</si>
  <si>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</si>
  <si>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</si>
  <si>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</si>
  <si>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</si>
  <si>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</si>
  <si>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</si>
  <si>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</si>
  <si>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</si>
  <si>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</si>
  <si>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</si>
  <si>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</si>
  <si>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</si>
  <si>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</si>
  <si>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</si>
  <si>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</si>
  <si>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</si>
  <si>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</si>
  <si>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</si>
  <si>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</si>
  <si>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</si>
  <si>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</si>
  <si>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</si>
  <si>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</si>
  <si>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</si>
  <si>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</si>
  <si>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</si>
  <si>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</si>
  <si>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</si>
  <si>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</si>
  <si>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</si>
  <si>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</si>
  <si>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</si>
  <si>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</si>
  <si>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</si>
  <si>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</si>
  <si>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</si>
  <si>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</si>
  <si>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</si>
  <si>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</si>
  <si>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</si>
  <si>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</si>
  <si>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</si>
  <si>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</si>
  <si>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</si>
  <si>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</si>
  <si>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</si>
  <si>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</si>
  <si>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</si>
  <si>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</si>
  <si>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</si>
  <si>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</si>
  <si>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</si>
  <si>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</si>
  <si>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</si>
  <si>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</si>
  <si>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</si>
  <si>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</si>
  <si>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</si>
  <si>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</si>
  <si>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</si>
  <si>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</si>
  <si>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</si>
  <si>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</si>
  <si>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</si>
  <si>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</si>
  <si>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</si>
  <si>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</si>
  <si>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</si>
  <si>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</si>
  <si>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</si>
  <si>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</si>
  <si>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</si>
  <si>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</si>
  <si>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</si>
  <si>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</si>
  <si>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</si>
  <si>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</si>
  <si>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</si>
  <si>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</si>
  <si>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</si>
  <si>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</si>
  <si>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</si>
  <si>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</si>
  <si>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</si>
  <si>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</si>
  <si>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</si>
  <si>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</si>
  <si>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</si>
  <si>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</si>
  <si>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</si>
  <si>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</si>
  <si>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</si>
  <si>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</si>
  <si>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</si>
  <si>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</si>
  <si>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</si>
  <si>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</si>
  <si>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</si>
  <si>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</si>
  <si>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</si>
  <si>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</si>
  <si>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</si>
  <si>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</si>
  <si>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</si>
  <si>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</si>
  <si>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</si>
  <si>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</si>
  <si>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</si>
  <si>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</si>
  <si>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</si>
  <si>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</si>
  <si>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</si>
  <si>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</si>
  <si>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</si>
  <si>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</si>
  <si>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</si>
  <si>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</si>
  <si>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</si>
  <si>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</si>
  <si>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</si>
  <si>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</si>
  <si>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</si>
  <si>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</si>
  <si>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</si>
  <si>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</si>
  <si>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</si>
  <si>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</si>
  <si>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</si>
  <si>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</si>
  <si>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</si>
  <si>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</si>
  <si>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</si>
  <si>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</si>
  <si>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</si>
  <si>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</si>
  <si>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</si>
  <si>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</si>
  <si>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</si>
  <si>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</si>
  <si>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</si>
  <si>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</si>
  <si>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</si>
  <si>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</si>
  <si>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</si>
  <si>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</si>
  <si>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</si>
  <si>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</si>
  <si>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</si>
  <si>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</si>
  <si>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</si>
  <si>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</si>
  <si>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</si>
  <si>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</si>
  <si>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</si>
  <si>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</si>
  <si>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</si>
  <si>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</si>
  <si>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</si>
  <si>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</si>
  <si>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</si>
  <si>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</si>
  <si>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</si>
  <si>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</si>
  <si>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</si>
  <si>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</si>
  <si>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</si>
  <si>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</si>
  <si>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</si>
  <si>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</si>
  <si>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</si>
  <si>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</si>
  <si>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</si>
  <si>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</si>
  <si>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</si>
  <si>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</si>
  <si>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</si>
  <si>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</si>
  <si>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</si>
  <si>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</si>
  <si>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</si>
  <si>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</si>
  <si>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</si>
  <si>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</si>
  <si>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</si>
  <si>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</si>
  <si>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</si>
  <si>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</si>
  <si>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</si>
  <si>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</si>
  <si>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</si>
  <si>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</si>
  <si>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</si>
  <si>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</si>
  <si>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</si>
  <si>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</si>
  <si>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</si>
  <si>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</si>
  <si>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</si>
  <si>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</si>
  <si>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</si>
  <si>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</si>
  <si>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</si>
  <si>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</si>
  <si>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</si>
  <si>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</si>
  <si>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</si>
  <si>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</si>
  <si>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</si>
  <si>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</si>
  <si>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</si>
  <si>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</si>
  <si>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</si>
  <si>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</si>
  <si>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</si>
  <si>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</si>
  <si>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</si>
  <si>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</si>
  <si>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</si>
  <si>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</si>
  <si>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</si>
  <si>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</si>
  <si>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</si>
  <si>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</si>
  <si>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</si>
  <si>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</si>
  <si>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</si>
  <si>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</si>
  <si>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</si>
  <si>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</si>
  <si>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</si>
  <si>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</si>
  <si>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</si>
  <si>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</si>
  <si>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</si>
  <si>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</si>
  <si>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</si>
  <si>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</si>
  <si>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</si>
  <si>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</si>
  <si>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</si>
  <si>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</si>
  <si>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</si>
  <si>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</si>
  <si>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</si>
  <si>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</si>
  <si>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</si>
  <si>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</si>
  <si>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</si>
  <si>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</si>
  <si>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</si>
  <si>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</si>
  <si>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</si>
  <si>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</si>
  <si>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</si>
  <si>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</si>
  <si>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</si>
  <si>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</si>
  <si>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</si>
  <si>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</si>
  <si>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</si>
  <si>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</si>
  <si>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</si>
  <si>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</si>
  <si>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</si>
  <si>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</si>
  <si>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</si>
  <si>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</si>
  <si>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</si>
  <si>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</si>
  <si>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</si>
  <si>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</si>
  <si>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</si>
  <si>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</si>
  <si>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</si>
  <si>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</si>
  <si>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</si>
  <si>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</si>
  <si>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</si>
  <si>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</si>
  <si>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</si>
  <si>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</si>
  <si>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</si>
  <si>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</si>
  <si>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</si>
  <si>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</si>
  <si>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</si>
  <si>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</si>
  <si>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</si>
  <si>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</si>
  <si>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</si>
  <si>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</si>
  <si>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</si>
  <si>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</si>
  <si>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</si>
  <si>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</si>
  <si>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</si>
  <si>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</si>
  <si>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</si>
  <si>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</si>
  <si>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</si>
  <si>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</si>
  <si>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</si>
  <si>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</si>
  <si>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</si>
  <si>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</si>
  <si>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</si>
  <si>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</si>
  <si>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</si>
  <si>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</si>
  <si>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</si>
  <si>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</si>
  <si>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</si>
  <si>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</si>
  <si>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</si>
  <si>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</si>
  <si>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</si>
  <si>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</si>
  <si>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</si>
  <si>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</si>
  <si>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</si>
  <si>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</si>
  <si>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</si>
  <si>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</si>
  <si>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</si>
  <si>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</si>
  <si>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</si>
  <si>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</si>
  <si>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</si>
  <si>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</si>
  <si>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</si>
  <si>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</si>
  <si>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</si>
  <si>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</si>
  <si>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</si>
  <si>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</si>
  <si>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</si>
  <si>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</si>
  <si>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</si>
  <si>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</si>
  <si>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</si>
  <si>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</si>
  <si>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</si>
  <si>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</si>
  <si>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</si>
  <si>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</si>
  <si>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</si>
  <si>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</si>
  <si>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</si>
  <si>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</si>
  <si>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</si>
  <si>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</si>
  <si>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</si>
  <si>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</si>
  <si>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</si>
  <si>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</si>
  <si>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</si>
  <si>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</si>
  <si>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</si>
  <si>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</si>
  <si>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</si>
  <si>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</si>
  <si>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</si>
  <si>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</si>
  <si>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</si>
  <si>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</si>
  <si>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</si>
  <si>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</si>
  <si>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</si>
  <si>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</si>
  <si>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</si>
  <si>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</si>
  <si>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</si>
  <si>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</si>
  <si>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</si>
  <si>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</si>
  <si>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</si>
  <si>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</si>
  <si>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</si>
  <si>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</si>
  <si>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</si>
  <si>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</si>
  <si>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</si>
  <si>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</si>
  <si>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</si>
  <si>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</si>
  <si>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</si>
  <si>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</si>
  <si>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</si>
  <si>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</si>
  <si>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</si>
  <si>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</si>
  <si>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</si>
  <si>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</si>
  <si>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</si>
  <si>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</si>
  <si>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</si>
  <si>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</si>
  <si>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</si>
  <si>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</si>
  <si>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</si>
  <si>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</si>
  <si>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</si>
  <si>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</si>
  <si>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</si>
  <si>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</si>
  <si>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</si>
  <si>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</si>
  <si>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</si>
  <si>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</si>
  <si>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</si>
  <si>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</si>
  <si>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</si>
  <si>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</si>
  <si>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</si>
  <si>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</si>
  <si>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</si>
  <si>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</si>
  <si>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</si>
  <si>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</si>
  <si>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</si>
  <si>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</si>
  <si>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</si>
  <si>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</si>
  <si>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</si>
  <si>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</si>
  <si>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</si>
  <si>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</si>
  <si>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</si>
  <si>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</si>
  <si>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</si>
  <si>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</si>
  <si>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</si>
  <si>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</si>
  <si>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</si>
  <si>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</si>
  <si>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</si>
  <si>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</si>
  <si>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</si>
  <si>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</si>
  <si>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</si>
  <si>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</si>
  <si>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</si>
  <si>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</si>
  <si>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</si>
  <si>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</si>
  <si>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</si>
  <si>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</si>
  <si>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</si>
  <si>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</si>
  <si>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</si>
  <si>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</si>
  <si>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</si>
  <si>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</si>
  <si>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</si>
  <si>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</si>
  <si>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</si>
  <si>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</si>
  <si>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</si>
  <si>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</si>
  <si>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</si>
  <si>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</si>
  <si>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</si>
  <si>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</si>
  <si>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</si>
  <si>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</si>
  <si>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</si>
  <si>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</si>
  <si>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</si>
  <si>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</si>
  <si>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</si>
  <si>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</si>
  <si>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</si>
  <si>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</si>
  <si>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</si>
  <si>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</si>
  <si>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</si>
  <si>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</si>
  <si>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</si>
  <si>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</si>
  <si>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</si>
  <si>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</si>
  <si>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</si>
  <si>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</si>
  <si>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</si>
  <si>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</si>
  <si>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</si>
  <si>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</si>
  <si>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</si>
  <si>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</si>
  <si>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</si>
  <si>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</si>
  <si>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</si>
  <si>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</si>
  <si>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</si>
  <si>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</si>
  <si>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</si>
  <si>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</si>
  <si>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</si>
  <si>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</si>
  <si>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</si>
  <si>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</si>
  <si>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</si>
  <si>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</si>
  <si>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</si>
  <si>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</si>
  <si>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</si>
  <si>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</si>
  <si>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</si>
  <si>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</si>
  <si>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</si>
  <si>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</si>
  <si>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</si>
  <si>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</si>
  <si>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</si>
  <si>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</si>
  <si>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</si>
  <si>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</si>
  <si>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</si>
  <si>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</si>
  <si>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</si>
  <si>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</si>
  <si>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</si>
  <si>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</si>
  <si>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</si>
  <si>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</si>
  <si>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</si>
  <si>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</si>
  <si>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</si>
  <si>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</si>
  <si>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</si>
  <si>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</si>
  <si>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</si>
  <si>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</si>
  <si>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</si>
  <si>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</si>
  <si>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</si>
  <si>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</si>
  <si>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</si>
  <si>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</si>
  <si>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</si>
  <si>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</si>
  <si>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</si>
  <si>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</si>
  <si>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</si>
  <si>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</si>
  <si>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</si>
  <si>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</si>
  <si>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</si>
  <si>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</si>
  <si>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</si>
  <si>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</si>
  <si>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</si>
  <si>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</si>
  <si>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</si>
  <si>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</si>
  <si>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</si>
  <si>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</si>
  <si>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</si>
  <si>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</si>
  <si>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</si>
  <si>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</si>
  <si>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</si>
  <si>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</si>
  <si>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</si>
  <si>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</si>
  <si>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</si>
  <si>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</si>
  <si>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</si>
  <si>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</si>
  <si>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</si>
  <si>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</si>
  <si>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</si>
  <si>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</si>
  <si>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</si>
  <si>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</si>
  <si>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</si>
  <si>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</si>
  <si>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</si>
  <si>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</si>
  <si>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</si>
  <si>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</si>
  <si>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</si>
  <si>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</si>
  <si>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</si>
  <si>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</si>
  <si>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</si>
  <si>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</si>
  <si>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</si>
  <si>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</si>
  <si>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</si>
  <si>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</si>
  <si>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</si>
  <si>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</si>
  <si>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</si>
  <si>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</si>
  <si>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</si>
  <si>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</si>
  <si>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</si>
  <si>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</si>
  <si>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</si>
  <si>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</si>
  <si>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</si>
  <si>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</si>
  <si>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</si>
  <si>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</si>
  <si>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</si>
  <si>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</si>
  <si>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</si>
  <si>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</si>
  <si>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</si>
  <si>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</si>
  <si>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</si>
  <si>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</si>
  <si>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</si>
  <si>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</si>
  <si>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</si>
  <si>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</si>
  <si>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</si>
  <si>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</si>
  <si>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</si>
  <si>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</si>
  <si>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</si>
  <si>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</si>
  <si>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</si>
  <si>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</si>
  <si>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</si>
  <si>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</si>
  <si>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</si>
  <si>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</si>
  <si>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</si>
  <si>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</si>
  <si>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</si>
  <si>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</si>
  <si>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</si>
  <si>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</si>
  <si>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</si>
  <si>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</si>
  <si>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</si>
  <si>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</si>
  <si>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</si>
  <si>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</si>
  <si>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</si>
  <si>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</si>
  <si>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</si>
  <si>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</si>
  <si>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</si>
  <si>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</si>
  <si>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</si>
  <si>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</si>
  <si>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</si>
  <si>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</si>
  <si>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</si>
  <si>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</si>
  <si>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</si>
  <si>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</si>
  <si>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</si>
  <si>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</si>
  <si>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</si>
  <si>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</si>
  <si>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</si>
  <si>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</si>
  <si>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</si>
  <si>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</si>
  <si>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</si>
  <si>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</si>
  <si>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</si>
  <si>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</si>
  <si>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</si>
  <si>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</si>
  <si>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</si>
  <si>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</si>
  <si>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</si>
  <si>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</si>
  <si>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</si>
  <si>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</si>
  <si>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</si>
  <si>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</si>
  <si>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</si>
  <si>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</si>
  <si>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</si>
  <si>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</si>
  <si>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</si>
  <si>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</si>
  <si>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</si>
  <si>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</si>
  <si>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</si>
  <si>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</si>
  <si>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</si>
  <si>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</si>
  <si>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</si>
  <si>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</si>
  <si>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</si>
  <si>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</si>
  <si>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</si>
  <si>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</si>
  <si>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</si>
  <si>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</si>
  <si>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</si>
  <si>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</si>
  <si>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</si>
  <si>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</si>
  <si>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</si>
  <si>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</si>
  <si>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</si>
  <si>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</si>
  <si>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</si>
  <si>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</si>
  <si>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</si>
  <si>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</si>
  <si>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</si>
  <si>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</si>
  <si>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</si>
  <si>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</si>
  <si>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</si>
  <si>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</si>
  <si>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</si>
  <si>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</si>
  <si>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</si>
  <si>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</si>
  <si>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</si>
  <si>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</si>
  <si>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</si>
  <si>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</si>
  <si>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</si>
  <si>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</si>
  <si>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</si>
  <si>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</si>
  <si>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</si>
  <si>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</si>
  <si>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</si>
  <si>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</si>
  <si>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</si>
  <si>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</si>
  <si>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</si>
  <si>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</si>
  <si>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</si>
  <si>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</si>
  <si>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</si>
  <si>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</si>
  <si>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</si>
  <si>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</si>
  <si>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</si>
  <si>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</si>
  <si>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</si>
  <si>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</si>
  <si>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</si>
  <si>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</si>
  <si>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</si>
  <si>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</si>
  <si>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</si>
  <si>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</si>
  <si>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</si>
  <si>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</si>
  <si>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</si>
  <si>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</si>
  <si>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</si>
  <si>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</si>
  <si>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</si>
  <si>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</si>
  <si>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</si>
  <si>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</si>
  <si>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</si>
  <si>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</si>
  <si>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</si>
  <si>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</si>
  <si>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</si>
  <si>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</si>
  <si>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</si>
  <si>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</si>
  <si>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</si>
  <si>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</si>
  <si>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</si>
  <si>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</si>
  <si>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</si>
  <si>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</si>
  <si>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</si>
  <si>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</si>
  <si>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</si>
  <si>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</si>
  <si>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</si>
  <si>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</si>
  <si>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</si>
  <si>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</si>
  <si>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</si>
  <si>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</si>
  <si>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</si>
  <si>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</si>
  <si>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</si>
  <si>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</si>
  <si>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</si>
  <si>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</si>
  <si>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</si>
  <si>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</si>
  <si>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</si>
  <si>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</si>
  <si>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</si>
  <si>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</si>
  <si>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</si>
  <si>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</si>
  <si>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</si>
  <si>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</si>
  <si>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</si>
  <si>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</si>
  <si>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</si>
  <si>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</si>
  <si>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</si>
  <si>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</si>
  <si>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</si>
  <si>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</si>
  <si>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</si>
  <si>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</si>
  <si>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</si>
  <si>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</si>
  <si>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</si>
  <si>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</si>
  <si>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</si>
  <si>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</si>
  <si>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</si>
  <si>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</si>
  <si>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</si>
  <si>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</si>
  <si>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</si>
  <si>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</si>
  <si>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</si>
  <si>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</si>
  <si>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</si>
  <si>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</si>
  <si>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</si>
  <si>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</si>
  <si>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</si>
  <si>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</si>
  <si>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</si>
  <si>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</si>
  <si>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</si>
  <si>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</si>
  <si>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</si>
  <si>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</si>
  <si>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</si>
  <si>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</si>
  <si>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</si>
  <si>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</si>
  <si>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</si>
  <si>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</si>
  <si>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</si>
  <si>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</si>
  <si>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</si>
  <si>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</si>
  <si>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</si>
  <si>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</si>
  <si>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</si>
  <si>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</si>
  <si>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</si>
  <si>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</si>
  <si>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</si>
  <si>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</si>
  <si>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</si>
  <si>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</si>
  <si>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</si>
  <si>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</si>
  <si>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</si>
  <si>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</si>
  <si>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</si>
  <si>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</si>
  <si>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</si>
  <si>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</si>
  <si>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</si>
  <si>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</si>
  <si>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</si>
  <si>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</si>
  <si>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</si>
  <si>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</si>
  <si>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</si>
  <si>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</si>
  <si>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</si>
  <si>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</si>
  <si>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</si>
  <si>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</si>
  <si>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</si>
  <si>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</si>
  <si>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</si>
  <si>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</si>
  <si>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</si>
  <si>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</si>
  <si>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</si>
  <si>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</si>
  <si>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</si>
  <si>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</si>
  <si>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</si>
  <si>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</si>
  <si>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</si>
  <si>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</si>
  <si>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</si>
  <si>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</si>
  <si>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</si>
  <si>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</si>
  <si>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</si>
  <si>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</si>
  <si>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</si>
  <si>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</si>
  <si>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</si>
  <si>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</si>
  <si>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</si>
  <si>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</si>
  <si>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</si>
  <si>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</si>
  <si>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</si>
  <si>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</si>
  <si>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</si>
  <si>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</si>
  <si>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</si>
  <si>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</si>
  <si>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</si>
  <si>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</si>
  <si>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</si>
  <si>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</si>
  <si>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</si>
  <si>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</si>
  <si>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</si>
  <si>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</si>
  <si>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</si>
  <si>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</si>
  <si>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</si>
  <si>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</si>
  <si>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</si>
  <si>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</si>
  <si>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</si>
  <si>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</si>
  <si>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</si>
  <si>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</si>
  <si>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</si>
  <si>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</si>
  <si>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</si>
  <si>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</si>
  <si>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</si>
  <si>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</si>
  <si>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</si>
  <si>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</si>
  <si>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</si>
  <si>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</si>
  <si>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</si>
  <si>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</si>
  <si>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</si>
  <si>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</si>
  <si>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</si>
  <si>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</si>
  <si>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</si>
  <si>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</si>
  <si>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</si>
  <si>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</si>
  <si>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</si>
  <si>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</si>
  <si>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</si>
  <si>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</si>
  <si>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</si>
  <si>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</si>
  <si>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</si>
  <si>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</si>
  <si>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</si>
  <si>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</si>
  <si>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</si>
  <si>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</si>
  <si>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</si>
  <si>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</si>
  <si>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</si>
  <si>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</si>
  <si>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</si>
  <si>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</si>
  <si>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</si>
  <si>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</si>
  <si>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</si>
  <si>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</si>
  <si>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</si>
  <si>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</si>
  <si>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</si>
  <si>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</si>
  <si>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</si>
  <si>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</si>
  <si>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</si>
  <si>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</si>
  <si>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</si>
  <si>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</si>
  <si>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</si>
  <si>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</si>
  <si>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</si>
  <si>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</si>
  <si>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</si>
  <si>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</si>
  <si>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</si>
  <si>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</si>
  <si>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</si>
  <si>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</si>
  <si>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</si>
  <si>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</si>
  <si>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</si>
  <si>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</si>
  <si>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</si>
  <si>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</si>
  <si>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</si>
  <si>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</si>
  <si>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</si>
  <si>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</si>
  <si>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</si>
  <si>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</si>
  <si>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</si>
  <si>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</si>
  <si>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</si>
  <si>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</si>
  <si>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</si>
  <si>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</si>
  <si>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</si>
  <si>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</si>
  <si>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</si>
  <si>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</si>
  <si>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</si>
  <si>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</si>
  <si>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</si>
  <si>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</si>
  <si>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</si>
  <si>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</si>
  <si>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</si>
  <si>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</si>
  <si>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</si>
  <si>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</si>
  <si>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</si>
  <si>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</si>
  <si>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</si>
  <si>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</si>
  <si>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</si>
  <si>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</si>
  <si>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</si>
  <si>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</si>
  <si>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</si>
  <si>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</si>
  <si>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</si>
  <si>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</si>
  <si>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</si>
  <si>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</si>
  <si>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</si>
  <si>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</si>
  <si>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</si>
  <si>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</si>
  <si>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</si>
  <si>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</si>
  <si>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</si>
  <si>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</si>
  <si>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</si>
  <si>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</si>
  <si>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</si>
  <si>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</si>
  <si>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</si>
  <si>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</si>
  <si>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</si>
  <si>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</si>
  <si>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</si>
  <si>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</si>
  <si>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</si>
  <si>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</si>
  <si>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</si>
  <si>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</si>
  <si>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</si>
  <si>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</si>
  <si>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</si>
  <si>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</si>
  <si>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</si>
  <si>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</si>
  <si>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</si>
  <si>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</si>
  <si>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</si>
  <si>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</si>
  <si>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</si>
  <si>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</si>
  <si>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</si>
  <si>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</si>
  <si>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</si>
  <si>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</si>
  <si>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</si>
  <si>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</si>
  <si>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</si>
  <si>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</si>
  <si>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</si>
  <si>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</si>
  <si>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</si>
  <si>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</si>
  <si>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</si>
  <si>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</si>
  <si>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</si>
  <si>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</si>
  <si>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</si>
  <si>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</si>
  <si>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</si>
  <si>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</si>
  <si>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</si>
  <si>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</si>
  <si>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</si>
  <si>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</si>
  <si>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</si>
  <si>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</si>
  <si>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</si>
  <si>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</si>
  <si>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</si>
  <si>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</si>
  <si>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</si>
  <si>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</si>
  <si>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</si>
  <si>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</si>
  <si>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</si>
  <si>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</si>
  <si>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</si>
  <si>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</si>
  <si>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</si>
  <si>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</si>
  <si>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</si>
  <si>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</si>
  <si>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</si>
  <si>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</si>
  <si>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</si>
  <si>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</si>
  <si>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</si>
  <si>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</si>
  <si>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</si>
  <si>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</si>
  <si>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</si>
  <si>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</si>
  <si>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</si>
  <si>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</si>
  <si>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</si>
  <si>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</si>
  <si>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</si>
  <si>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</si>
  <si>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</si>
  <si>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</si>
  <si>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</si>
  <si>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</si>
  <si>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</si>
  <si>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</si>
  <si>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</si>
  <si>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</si>
  <si>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</si>
  <si>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</si>
  <si>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</si>
  <si>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</si>
  <si>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</si>
  <si>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</si>
  <si>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</si>
  <si>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</si>
  <si>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</si>
  <si>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</si>
  <si>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</si>
  <si>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</si>
  <si>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</si>
  <si>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</si>
  <si>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</si>
  <si>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</si>
  <si>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</si>
  <si>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</si>
  <si>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</si>
  <si>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</si>
  <si>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</si>
  <si>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</si>
  <si>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</si>
  <si>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</si>
  <si>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</si>
  <si>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</si>
  <si>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</si>
  <si>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</si>
  <si>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</si>
  <si>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</si>
  <si>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</si>
  <si>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</si>
  <si>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</si>
  <si>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</si>
  <si>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</si>
  <si>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</si>
  <si>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</si>
  <si>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</si>
  <si>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</si>
  <si>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</si>
  <si>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</si>
  <si>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</si>
  <si>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</si>
  <si>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</si>
  <si>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</si>
  <si>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</si>
  <si>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</si>
  <si>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</si>
  <si>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</si>
  <si>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</si>
  <si>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</si>
  <si>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</si>
  <si>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</si>
  <si>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</si>
  <si>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</si>
  <si>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</si>
  <si>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</si>
  <si>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</si>
  <si>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</si>
  <si>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</si>
  <si>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</si>
  <si>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</si>
  <si>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</si>
  <si>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</si>
  <si>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</si>
  <si>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</si>
  <si>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</si>
  <si>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</si>
  <si>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</si>
  <si>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</si>
  <si>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</si>
  <si>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</si>
  <si>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</si>
  <si>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</si>
  <si>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</si>
  <si>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</si>
  <si>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</si>
  <si>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</si>
  <si>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</si>
  <si>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</si>
  <si>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</si>
  <si>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</si>
  <si>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</si>
  <si>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</si>
  <si>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</si>
  <si>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</si>
  <si>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</si>
  <si>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</si>
  <si>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</si>
  <si>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</si>
  <si>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</si>
  <si>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</si>
  <si>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</si>
  <si>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</si>
  <si>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</si>
  <si>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</si>
  <si>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</si>
  <si>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</si>
  <si>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</si>
  <si>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</si>
  <si>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</si>
  <si>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</si>
  <si>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</si>
  <si>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</si>
  <si>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</si>
  <si>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</si>
  <si>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</si>
  <si>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</si>
  <si>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</si>
  <si>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</si>
  <si>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</si>
  <si>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</si>
  <si>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</si>
  <si>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</si>
  <si>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</si>
  <si>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</si>
  <si>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</si>
  <si>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</si>
  <si>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</si>
  <si>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</si>
  <si>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</si>
  <si>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</si>
  <si>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</si>
  <si>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</si>
  <si>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</si>
  <si>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</si>
  <si>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</si>
  <si>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</si>
  <si>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</si>
  <si>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</si>
  <si>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</si>
  <si>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</si>
  <si>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</si>
  <si>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</si>
  <si>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</si>
  <si>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</si>
  <si>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</si>
  <si>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</si>
  <si>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</si>
  <si>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</si>
  <si>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</si>
  <si>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</si>
  <si>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</si>
  <si>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</si>
  <si>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</si>
  <si>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</si>
  <si>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</si>
  <si>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</si>
  <si>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</si>
  <si>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</si>
  <si>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</si>
  <si>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</si>
  <si>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</si>
  <si>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</si>
  <si>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</si>
  <si>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</si>
  <si>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</si>
  <si>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</si>
  <si>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</si>
  <si>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</si>
  <si>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</si>
  <si>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</si>
  <si>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</si>
  <si>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</si>
  <si>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</si>
  <si>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</si>
  <si>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</si>
  <si>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</si>
  <si>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</si>
  <si>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</si>
  <si>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</si>
  <si>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</si>
  <si>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</si>
  <si>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</si>
  <si>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</si>
  <si>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</si>
  <si>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</si>
  <si>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</si>
  <si>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</si>
  <si>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</si>
  <si>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</si>
  <si>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</si>
  <si>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</si>
  <si>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</si>
  <si>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</si>
  <si>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</si>
  <si>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</si>
  <si>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</si>
  <si>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</si>
  <si>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</si>
  <si>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</si>
  <si>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</si>
  <si>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</si>
  <si>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</si>
  <si>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</si>
  <si>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</si>
  <si>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</si>
  <si>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</si>
  <si>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</si>
  <si>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</si>
  <si>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</si>
  <si>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</si>
  <si>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</si>
  <si>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</si>
  <si>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</si>
  <si>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</si>
  <si>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</si>
  <si>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</si>
  <si>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</si>
  <si>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</si>
  <si>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</si>
  <si>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</si>
  <si>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</si>
  <si>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</si>
  <si>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</si>
  <si>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</si>
  <si>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</si>
  <si>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</si>
  <si>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</si>
  <si>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</si>
  <si>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</si>
  <si>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</si>
  <si>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</si>
  <si>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</si>
  <si>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</si>
  <si>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</si>
  <si>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</si>
  <si>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</si>
  <si>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</si>
  <si>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</si>
  <si>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</si>
  <si>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</si>
  <si>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</si>
  <si>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</si>
  <si>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</si>
  <si>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</si>
  <si>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</si>
  <si>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</si>
  <si>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</si>
  <si>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</si>
  <si>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</si>
  <si>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</si>
  <si>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</si>
  <si>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</si>
  <si>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</si>
  <si>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</si>
  <si>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</si>
  <si>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</si>
  <si>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</si>
  <si>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</si>
  <si>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</si>
  <si>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</si>
  <si>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</si>
  <si>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</si>
  <si>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</si>
  <si>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</si>
  <si>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</si>
  <si>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</si>
  <si>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</si>
  <si>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</si>
  <si>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</si>
  <si>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</si>
  <si>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</si>
  <si>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</si>
  <si>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</si>
  <si>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</si>
  <si>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</si>
  <si>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</si>
  <si>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</si>
  <si>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</si>
  <si>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</si>
  <si>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</si>
  <si>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</si>
  <si>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</si>
  <si>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</si>
  <si>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</si>
  <si>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</si>
  <si>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</si>
  <si>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</si>
  <si>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</si>
  <si>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</si>
  <si>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</si>
  <si>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</si>
  <si>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</si>
  <si>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</si>
  <si>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</si>
  <si>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</si>
  <si>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</si>
  <si>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</si>
  <si>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</si>
  <si>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</si>
  <si>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</si>
  <si>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</si>
  <si>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</si>
  <si>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</si>
  <si>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</si>
  <si>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</si>
  <si>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</si>
  <si>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</si>
  <si>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</si>
  <si>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</si>
  <si>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</si>
  <si>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</si>
  <si>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</si>
  <si>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</si>
  <si>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</si>
  <si>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</si>
  <si>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</si>
  <si>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</si>
  <si>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</si>
  <si>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</si>
  <si>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</si>
  <si>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</si>
  <si>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</si>
  <si>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</si>
  <si>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</si>
  <si>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</si>
  <si>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</si>
  <si>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</si>
  <si>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</si>
  <si>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</si>
  <si>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</si>
  <si>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</si>
  <si>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</si>
  <si>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</si>
  <si>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</si>
  <si>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</si>
  <si>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</si>
  <si>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</si>
  <si>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</si>
  <si>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</si>
  <si>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</si>
  <si>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</si>
  <si>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</si>
  <si>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</si>
  <si>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</si>
  <si>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</si>
  <si>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</si>
  <si>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</si>
  <si>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</si>
  <si>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</si>
  <si>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</si>
  <si>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</si>
  <si>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</si>
  <si>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</si>
  <si>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</si>
  <si>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</si>
  <si>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</si>
  <si>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</si>
  <si>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</si>
  <si>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</si>
  <si>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</si>
  <si>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</si>
  <si>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</si>
  <si>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</si>
  <si>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</si>
  <si>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</si>
  <si>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</si>
  <si>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</si>
  <si>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</si>
  <si>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</si>
  <si>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</si>
  <si>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</si>
  <si>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</si>
  <si>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</si>
  <si>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</si>
  <si>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</si>
  <si>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</si>
  <si>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</si>
  <si>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</si>
  <si>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</si>
  <si>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</si>
  <si>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</si>
  <si>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</si>
  <si>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</si>
  <si>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</si>
  <si>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</si>
  <si>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</si>
  <si>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</si>
  <si>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</si>
  <si>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</si>
  <si>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</si>
  <si>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</si>
  <si>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</si>
  <si>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</si>
  <si>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</si>
  <si>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</si>
  <si>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</si>
  <si>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</si>
  <si>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</si>
  <si>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</si>
  <si>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</si>
  <si>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</si>
  <si>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</si>
  <si>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</si>
  <si>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</si>
  <si>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</si>
  <si>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</si>
  <si>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</si>
  <si>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</si>
  <si>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</si>
  <si>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</si>
  <si>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</si>
  <si>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</si>
  <si>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</si>
  <si>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</si>
  <si>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</si>
  <si>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</si>
  <si>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</si>
  <si>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</si>
  <si>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</si>
  <si>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</si>
  <si>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</si>
  <si>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</si>
  <si>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</si>
  <si>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</si>
  <si>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</si>
  <si>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</si>
  <si>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</si>
  <si>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</si>
  <si>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</si>
  <si>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</si>
  <si>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</si>
  <si>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</si>
  <si>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</si>
  <si>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</si>
  <si>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</si>
  <si>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</si>
  <si>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</si>
  <si>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</si>
  <si>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</si>
  <si>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</si>
  <si>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</si>
  <si>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</si>
  <si>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</si>
  <si>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</si>
  <si>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</si>
  <si>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</si>
  <si>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</si>
  <si>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</si>
  <si>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</si>
  <si>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</si>
  <si>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</si>
  <si>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</si>
  <si>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</si>
  <si>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</si>
  <si>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</si>
  <si>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</si>
  <si>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</si>
  <si>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</si>
  <si>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</si>
  <si>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</si>
  <si>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</si>
  <si>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</si>
  <si>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</si>
  <si>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</si>
  <si>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</si>
  <si>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</si>
  <si>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</si>
  <si>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</si>
  <si>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</si>
  <si>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</si>
  <si>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</si>
  <si>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</si>
  <si>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</si>
  <si>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</si>
  <si>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</si>
  <si>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</si>
  <si>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</si>
  <si>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</si>
  <si>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</si>
  <si>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</si>
  <si>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</si>
  <si>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</si>
  <si>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</si>
  <si>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</si>
  <si>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</si>
  <si>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</si>
  <si>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</si>
  <si>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</si>
  <si>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</si>
  <si>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</si>
  <si>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</si>
  <si>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</si>
  <si>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</si>
  <si>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</si>
  <si>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</si>
  <si>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</si>
  <si>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</si>
  <si>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</si>
  <si>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</si>
  <si>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</si>
  <si>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</si>
  <si>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</si>
  <si>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</si>
  <si>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</si>
  <si>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</si>
  <si>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</si>
  <si>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</si>
  <si>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</si>
  <si>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</si>
  <si>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</si>
  <si>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</si>
  <si>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</si>
  <si>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</si>
  <si>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</si>
  <si>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</si>
  <si>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</si>
  <si>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</si>
  <si>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</si>
  <si>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</si>
  <si>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</si>
  <si>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</si>
  <si>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</si>
  <si>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</si>
  <si>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</si>
  <si>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</si>
  <si>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</si>
  <si>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</si>
  <si>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</si>
  <si>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</si>
  <si>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</si>
  <si>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</si>
  <si>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</si>
  <si>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</si>
  <si>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</si>
  <si>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</si>
  <si>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</si>
  <si>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</si>
  <si>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</si>
  <si>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</si>
  <si>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</si>
  <si>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</si>
  <si>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</si>
  <si>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</si>
  <si>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</si>
  <si>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</si>
  <si>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</si>
  <si>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</si>
  <si>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</si>
  <si>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</si>
  <si>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</si>
  <si>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</si>
  <si>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</si>
  <si>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</si>
  <si>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</si>
  <si>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</si>
  <si>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</si>
  <si>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</si>
  <si>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</si>
  <si>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</si>
  <si>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</si>
  <si>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</si>
  <si>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</si>
  <si>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</si>
  <si>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</si>
  <si>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</si>
  <si>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</si>
  <si>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</si>
  <si>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</si>
  <si>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</si>
  <si>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</si>
  <si>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</si>
  <si>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</si>
  <si>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</si>
  <si>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</si>
  <si>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</si>
  <si>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</si>
  <si>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</si>
  <si>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</si>
  <si>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</si>
  <si>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</si>
  <si>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</si>
  <si>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</si>
  <si>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</si>
  <si>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</si>
  <si>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</si>
  <si>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</si>
  <si>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</si>
  <si>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</si>
  <si>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</si>
  <si>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</si>
  <si>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</si>
  <si>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</si>
  <si>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</si>
  <si>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</si>
  <si>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</si>
  <si>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</si>
  <si>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</si>
  <si>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</si>
  <si>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</si>
  <si>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</si>
  <si>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</si>
  <si>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</si>
  <si>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</si>
  <si>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</si>
  <si>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</si>
  <si>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</si>
  <si>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</si>
  <si>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</si>
  <si>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</si>
  <si>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</si>
  <si>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</si>
  <si>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</si>
  <si>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</si>
  <si>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</si>
  <si>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</si>
  <si>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</si>
  <si>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</si>
  <si>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</si>
  <si>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</si>
  <si>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</si>
  <si>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</si>
  <si>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</si>
  <si>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</si>
  <si>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</si>
  <si>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</si>
  <si>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</si>
  <si>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</si>
  <si>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</si>
  <si>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</si>
  <si>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</si>
  <si>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</si>
  <si>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</si>
  <si>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</si>
  <si>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</si>
  <si>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</si>
  <si>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</si>
  <si>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</si>
  <si>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</si>
  <si>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</si>
  <si>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</si>
  <si>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</si>
  <si>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</si>
  <si>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</si>
  <si>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</si>
  <si>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</si>
  <si>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</si>
  <si>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</si>
  <si>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</si>
  <si>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</si>
  <si>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</si>
  <si>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</si>
  <si>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</si>
  <si>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</si>
  <si>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</si>
  <si>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</si>
  <si>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</si>
  <si>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</si>
  <si>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</si>
  <si>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</si>
  <si>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</si>
  <si>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</si>
  <si>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</si>
  <si>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</si>
  <si>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</si>
  <si>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</si>
  <si>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</si>
  <si>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</si>
  <si>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</si>
  <si>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</si>
  <si>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</si>
  <si>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</si>
  <si>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</si>
  <si>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</si>
  <si>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</si>
  <si>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</si>
  <si>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</si>
  <si>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</si>
  <si>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</si>
  <si>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</si>
  <si>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</si>
  <si>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</si>
  <si>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</si>
  <si>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</si>
  <si>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</si>
  <si>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</si>
  <si>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</si>
  <si>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</si>
  <si>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</si>
  <si>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</si>
  <si>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</si>
  <si>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</si>
  <si>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</si>
  <si>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</si>
  <si>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</si>
  <si>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</si>
  <si>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</si>
  <si>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</si>
  <si>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</si>
  <si>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</si>
  <si>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</si>
  <si>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</si>
  <si>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</si>
  <si>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</si>
  <si>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</si>
  <si>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</si>
  <si>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</si>
  <si>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</si>
  <si>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</si>
  <si>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</si>
  <si>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</si>
  <si>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</si>
  <si>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</si>
  <si>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</si>
  <si>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</si>
  <si>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</si>
  <si>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</si>
  <si>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</si>
  <si>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</si>
  <si>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</si>
  <si>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</si>
  <si>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</si>
  <si>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</si>
  <si>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</si>
  <si>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</si>
  <si>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</si>
  <si>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</si>
  <si>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</si>
  <si>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</si>
  <si>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</si>
  <si>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</si>
  <si>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</si>
  <si>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</si>
  <si>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</si>
  <si>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</si>
  <si>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</si>
  <si>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</si>
  <si>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</si>
  <si>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</si>
  <si>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</si>
  <si>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</si>
  <si>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</si>
  <si>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</si>
  <si>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</si>
  <si>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</si>
  <si>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</si>
  <si>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</si>
  <si>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</si>
  <si>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</si>
  <si>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</si>
  <si>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</si>
  <si>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</si>
  <si>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</si>
  <si>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</si>
  <si>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</si>
  <si>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</si>
  <si>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</si>
  <si>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</si>
  <si>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</si>
  <si>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</si>
  <si>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</si>
  <si>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</si>
  <si>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</si>
  <si>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</si>
  <si>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</si>
  <si>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</si>
  <si>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</si>
  <si>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</si>
  <si>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</si>
  <si>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</si>
  <si>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</si>
  <si>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</si>
  <si>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</si>
  <si>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</si>
  <si>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</si>
  <si>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</si>
  <si>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</si>
  <si>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</si>
  <si>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</si>
  <si>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</si>
  <si>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</si>
  <si>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</si>
  <si>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</si>
  <si>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</si>
  <si>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</si>
  <si>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</si>
  <si>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</si>
  <si>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</si>
  <si>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</si>
  <si>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</si>
  <si>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</si>
  <si>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</si>
  <si>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</si>
  <si>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</si>
  <si>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</si>
  <si>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</si>
  <si>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</si>
  <si>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</si>
  <si>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</si>
  <si>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</si>
  <si>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</si>
  <si>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</si>
  <si>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</si>
  <si>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</si>
  <si>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</si>
  <si>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</si>
  <si>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</si>
  <si>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</si>
  <si>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</si>
  <si>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</si>
  <si>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</si>
  <si>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</si>
  <si>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</si>
  <si>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</si>
  <si>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</si>
  <si>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</si>
  <si>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</si>
  <si>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</si>
  <si>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</si>
  <si>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</si>
  <si>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</si>
  <si>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</si>
  <si>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</si>
  <si>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</si>
  <si>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</si>
  <si>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</si>
  <si>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</si>
  <si>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</si>
  <si>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</si>
  <si>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</si>
  <si>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</si>
  <si>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</si>
  <si>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</si>
  <si>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</si>
  <si>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</si>
  <si>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</si>
  <si>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</si>
  <si>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</si>
  <si>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</si>
  <si>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</si>
  <si>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</si>
  <si>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</si>
  <si>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</si>
  <si>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</si>
  <si>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</si>
  <si>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</si>
  <si>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</si>
  <si>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</si>
  <si>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</si>
  <si>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</si>
  <si>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</si>
  <si>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</si>
  <si>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</si>
  <si>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</si>
  <si>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</si>
  <si>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</si>
  <si>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</si>
  <si>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</si>
  <si>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</si>
  <si>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</si>
  <si>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</si>
  <si>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</si>
  <si>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</si>
  <si>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</si>
  <si>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</si>
  <si>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</si>
  <si>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</si>
  <si>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</si>
  <si>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</si>
  <si>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</si>
  <si>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</si>
  <si>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</si>
  <si>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</si>
  <si>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</si>
  <si>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</si>
  <si>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</si>
  <si>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</si>
  <si>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</si>
  <si>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</si>
  <si>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</si>
  <si>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</si>
  <si>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</si>
  <si>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</si>
  <si>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</si>
  <si>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</si>
  <si>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</si>
  <si>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</si>
  <si>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</si>
  <si>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</si>
  <si>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</si>
  <si>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</si>
  <si>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</si>
  <si>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</si>
  <si>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</si>
  <si>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</si>
  <si>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</si>
  <si>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</si>
  <si>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</si>
  <si>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</si>
  <si>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</si>
  <si>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</si>
  <si>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</si>
  <si>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</si>
  <si>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</si>
  <si>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</si>
  <si>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</si>
  <si>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</si>
  <si>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</si>
  <si>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</si>
  <si>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</si>
  <si>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</si>
  <si>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</si>
  <si>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</si>
  <si>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</si>
  <si>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</si>
  <si>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</si>
  <si>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</si>
  <si>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</si>
  <si>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</si>
  <si>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</si>
  <si>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</si>
  <si>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</si>
  <si>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</si>
  <si>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</si>
  <si>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</si>
  <si>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</si>
  <si>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</si>
  <si>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</si>
  <si>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</si>
  <si>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</si>
  <si>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</si>
  <si>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</si>
  <si>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</si>
  <si>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</si>
  <si>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</si>
  <si>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</si>
  <si>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</si>
  <si>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</si>
  <si>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</si>
  <si>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</si>
  <si>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</si>
  <si>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</si>
  <si>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</si>
  <si>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</si>
  <si>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</si>
  <si>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</si>
  <si>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</si>
  <si>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</si>
  <si>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</si>
  <si>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</si>
  <si>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</si>
  <si>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</si>
  <si>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</si>
  <si>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</si>
  <si>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</si>
  <si>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</si>
  <si>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</si>
  <si>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</si>
  <si>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</si>
  <si>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</si>
  <si>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</si>
  <si>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</si>
  <si>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</si>
  <si>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</si>
  <si>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</si>
  <si>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</si>
  <si>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</si>
  <si>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</si>
  <si>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</si>
  <si>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</si>
  <si>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</si>
  <si>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</si>
  <si>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</si>
  <si>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</si>
  <si>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</si>
  <si>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</si>
  <si>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</si>
  <si>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</si>
  <si>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</si>
  <si>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</si>
  <si>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</si>
  <si>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</si>
  <si>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</si>
  <si>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</si>
  <si>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</si>
  <si>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</si>
  <si>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</si>
  <si>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</si>
  <si>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</si>
  <si>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</si>
  <si>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</si>
  <si>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</si>
  <si>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</si>
  <si>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</si>
  <si>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</si>
  <si>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</si>
  <si>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</si>
  <si>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</si>
  <si>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</si>
  <si>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</si>
  <si>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</si>
  <si>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</si>
  <si>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</si>
  <si>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</si>
  <si>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</si>
  <si>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</si>
  <si>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</si>
  <si>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</si>
  <si>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</si>
  <si>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</si>
  <si>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</si>
  <si>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</si>
  <si>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</si>
  <si>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</si>
  <si>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</si>
  <si>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</si>
  <si>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</si>
  <si>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</si>
  <si>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</si>
  <si>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</si>
  <si>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</si>
  <si>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</si>
  <si>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</si>
  <si>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</si>
  <si>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</si>
  <si>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</si>
  <si>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</si>
  <si>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</si>
  <si>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</si>
  <si>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</si>
  <si>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</si>
  <si>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</si>
  <si>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</si>
  <si>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</si>
  <si>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</si>
  <si>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</si>
  <si>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</si>
  <si>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</si>
  <si>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</si>
  <si>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</si>
  <si>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</si>
  <si>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</si>
  <si>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</si>
  <si>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</si>
  <si>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</si>
  <si>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</si>
  <si>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</si>
  <si>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</si>
  <si>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</si>
  <si>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</si>
  <si>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</si>
  <si>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</si>
  <si>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</si>
  <si>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</si>
  <si>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</si>
  <si>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</si>
  <si>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</si>
  <si>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</si>
  <si>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</si>
  <si>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</si>
  <si>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</si>
  <si>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</si>
  <si>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</si>
  <si>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</si>
  <si>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</si>
  <si>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</si>
  <si>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</si>
  <si>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</si>
  <si>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</si>
  <si>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</si>
  <si>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</si>
  <si>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</si>
  <si>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</si>
  <si>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</si>
  <si>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</si>
  <si>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</si>
  <si>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</si>
  <si>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</si>
  <si>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</si>
  <si>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</si>
  <si>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</si>
  <si>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</si>
  <si>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</si>
  <si>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</si>
  <si>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</si>
  <si>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</si>
  <si>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</si>
  <si>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</si>
  <si>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</si>
  <si>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</si>
  <si>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</si>
  <si>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</si>
  <si>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</si>
  <si>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</si>
  <si>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</si>
  <si>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</si>
  <si>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</si>
  <si>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</si>
  <si>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</si>
  <si>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</si>
  <si>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</si>
  <si>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</si>
  <si>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</si>
  <si>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</si>
  <si>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</si>
  <si>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</si>
  <si>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</si>
  <si>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</si>
  <si>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</si>
  <si>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</si>
  <si>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</si>
  <si>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</si>
  <si>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</si>
  <si>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</si>
  <si>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</si>
  <si>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</si>
  <si>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</si>
  <si>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</si>
  <si>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</si>
  <si>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</si>
  <si>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</si>
  <si>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</si>
  <si>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</si>
  <si>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</si>
  <si>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</si>
  <si>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</si>
  <si>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</si>
  <si>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</si>
  <si>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</si>
  <si>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</si>
  <si>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</si>
  <si>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</si>
  <si>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</si>
  <si>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</si>
  <si>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</si>
  <si>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</si>
  <si>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</si>
  <si>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</si>
  <si>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</si>
  <si>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</si>
  <si>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</si>
  <si>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</si>
  <si>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</si>
  <si>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</si>
  <si>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</si>
  <si>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</si>
  <si>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</si>
  <si>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</si>
  <si>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</si>
  <si>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</si>
  <si>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</si>
  <si>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</si>
  <si>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</si>
  <si>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</si>
  <si>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</si>
  <si>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</si>
  <si>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</si>
  <si>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</si>
  <si>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</si>
  <si>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</si>
  <si>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</si>
  <si>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</si>
  <si>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</si>
  <si>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</si>
  <si>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</si>
  <si>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</si>
  <si>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</si>
  <si>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</si>
  <si>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</si>
  <si>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</si>
  <si>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</si>
  <si>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</si>
  <si>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</si>
  <si>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</si>
  <si>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</si>
  <si>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</si>
  <si>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</si>
  <si>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</si>
  <si>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</si>
  <si>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</si>
  <si>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</si>
  <si>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</si>
  <si>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</si>
  <si>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</si>
  <si>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</si>
  <si>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</si>
  <si>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</si>
  <si>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</si>
  <si>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</si>
  <si>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</si>
  <si>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</si>
  <si>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</si>
  <si>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</si>
  <si>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</si>
  <si>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</si>
  <si>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</si>
  <si>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</si>
  <si>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</si>
  <si>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</si>
  <si>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</si>
  <si>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</si>
  <si>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</si>
  <si>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</si>
  <si>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</si>
  <si>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</si>
  <si>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</si>
  <si>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</si>
  <si>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</si>
  <si>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</si>
  <si>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</si>
  <si>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</si>
  <si>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</si>
  <si>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</si>
  <si>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</si>
  <si>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</si>
  <si>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</si>
  <si>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</si>
  <si>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</si>
  <si>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</si>
  <si>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</si>
  <si>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</si>
  <si>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</si>
  <si>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</si>
  <si>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</si>
  <si>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</si>
  <si>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</si>
  <si>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</si>
  <si>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</si>
  <si>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</si>
  <si>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</si>
  <si>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</si>
  <si>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</si>
  <si>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</si>
  <si>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</si>
  <si>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</si>
  <si>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</si>
  <si>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</si>
  <si>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</si>
  <si>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</si>
  <si>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</si>
  <si>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</si>
  <si>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</si>
  <si>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</si>
  <si>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</si>
  <si>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</si>
  <si>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</si>
  <si>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</si>
  <si>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</si>
  <si>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</si>
  <si>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</si>
  <si>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</si>
  <si>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</si>
  <si>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</si>
  <si>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</si>
  <si>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</si>
  <si>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</si>
  <si>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</si>
  <si>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</si>
  <si>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</si>
  <si>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</si>
  <si>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</si>
  <si>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</si>
  <si>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</si>
  <si>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</si>
  <si>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</si>
  <si>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</si>
  <si>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</si>
  <si>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</si>
  <si>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</si>
  <si>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</si>
  <si>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</si>
  <si>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</si>
  <si>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</si>
  <si>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</si>
  <si>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</si>
  <si>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</si>
  <si>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</si>
  <si>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</si>
  <si>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</si>
  <si>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</si>
  <si>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</si>
  <si>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</si>
  <si>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</si>
  <si>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</si>
  <si>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</si>
  <si>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</si>
  <si>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</si>
  <si>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</si>
  <si>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</si>
  <si>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</si>
  <si>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</si>
  <si>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</si>
  <si>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</si>
  <si>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</si>
  <si>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</si>
  <si>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</si>
  <si>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</si>
  <si>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</si>
  <si>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</si>
  <si>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</si>
  <si>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</si>
  <si>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</si>
  <si>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</si>
  <si>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</si>
  <si>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</si>
  <si>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</si>
  <si>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</si>
  <si>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</si>
  <si>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</si>
  <si>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</si>
  <si>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</si>
  <si>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</si>
  <si>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</si>
  <si>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</si>
  <si>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</si>
  <si>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</si>
  <si>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</si>
  <si>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</si>
  <si>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</si>
  <si>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</si>
  <si>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</si>
  <si>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</si>
  <si>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</si>
  <si>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</si>
  <si>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</si>
  <si>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</si>
  <si>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</si>
  <si>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</si>
  <si>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</si>
  <si>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</si>
  <si>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</si>
  <si>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</si>
  <si>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</si>
  <si>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</si>
  <si>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</si>
  <si>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</si>
  <si>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</si>
  <si>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</si>
  <si>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</si>
  <si>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</si>
  <si>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</si>
  <si>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</si>
  <si>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</si>
  <si>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</si>
  <si>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</si>
  <si>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</si>
  <si>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</si>
  <si>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</si>
  <si>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</si>
  <si>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</si>
  <si>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</si>
  <si>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</si>
  <si>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</si>
  <si>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</si>
  <si>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</si>
  <si>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</si>
  <si>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</si>
  <si>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</si>
  <si>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</si>
  <si>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</si>
  <si>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</si>
  <si>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</si>
  <si>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</si>
  <si>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</si>
  <si>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</si>
  <si>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</si>
  <si>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</si>
  <si>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</si>
  <si>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</si>
  <si>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</si>
  <si>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</si>
  <si>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</si>
  <si>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</si>
  <si>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</si>
  <si>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</si>
  <si>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</si>
  <si>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</si>
  <si>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</si>
  <si>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</si>
  <si>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</si>
  <si>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</si>
  <si>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</si>
  <si>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</si>
  <si>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</si>
  <si>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</si>
  <si>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</si>
  <si>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</si>
  <si>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</si>
  <si>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</si>
  <si>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</si>
  <si>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</si>
  <si>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</si>
  <si>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</si>
  <si>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</si>
  <si>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</si>
  <si>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</si>
  <si>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</si>
  <si>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</si>
  <si>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</si>
  <si>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</si>
  <si>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</si>
  <si>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</si>
  <si>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</si>
  <si>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</si>
  <si>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</si>
  <si>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</si>
  <si>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</si>
  <si>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</si>
  <si>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</si>
  <si>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</si>
  <si>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</si>
  <si>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</si>
  <si>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</si>
  <si>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</si>
  <si>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</si>
  <si>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</si>
  <si>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</si>
  <si>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</si>
  <si>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</si>
  <si>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</si>
  <si>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</si>
  <si>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</si>
  <si>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</si>
  <si>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</si>
  <si>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</si>
  <si>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</si>
  <si>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</si>
  <si>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</si>
  <si>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</si>
  <si>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</si>
  <si>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</si>
  <si>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</si>
  <si>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</si>
  <si>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</si>
  <si>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</si>
  <si>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</si>
  <si>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</si>
  <si>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</si>
  <si>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</si>
  <si>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</si>
  <si>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</si>
  <si>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</si>
  <si>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</si>
  <si>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</si>
  <si>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</si>
  <si>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</si>
  <si>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</si>
  <si>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</si>
  <si>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</si>
  <si>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</si>
  <si>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</si>
  <si>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</si>
  <si>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</si>
  <si>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</si>
  <si>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</si>
  <si>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</si>
  <si>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</si>
  <si>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</si>
  <si>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</si>
  <si>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</si>
  <si>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</si>
  <si>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</si>
  <si>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</si>
  <si>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</si>
  <si>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</si>
  <si>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</si>
  <si>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</si>
  <si>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</si>
  <si>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</si>
  <si>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</si>
  <si>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</si>
  <si>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</si>
  <si>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</si>
  <si>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</si>
  <si>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</si>
  <si>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</si>
  <si>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</si>
  <si>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</si>
  <si>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</si>
  <si>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</si>
  <si>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</si>
  <si>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</si>
  <si>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</si>
  <si>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</si>
  <si>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</si>
  <si>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</si>
  <si>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</si>
  <si>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</si>
  <si>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</si>
  <si>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</si>
  <si>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</si>
  <si>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</si>
  <si>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</si>
  <si>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</si>
  <si>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</si>
  <si>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</si>
  <si>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</si>
  <si>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</si>
  <si>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</si>
  <si>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</si>
  <si>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</si>
  <si>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</si>
  <si>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</si>
  <si>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</si>
  <si>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</si>
  <si>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</si>
  <si>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</si>
  <si>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</si>
  <si>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</si>
  <si>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</si>
  <si>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</si>
  <si>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</si>
  <si>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</si>
  <si>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</si>
  <si>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</si>
  <si>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</si>
  <si>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</si>
  <si>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</si>
  <si>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</si>
  <si>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</si>
  <si>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</si>
  <si>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</si>
  <si>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</si>
  <si>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</si>
  <si>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</si>
  <si>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</si>
  <si>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</si>
  <si>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</si>
  <si>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</si>
  <si>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</si>
  <si>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</si>
  <si>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</si>
  <si>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</si>
  <si>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</si>
  <si>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</si>
  <si>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</si>
  <si>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</si>
  <si>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</si>
  <si>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</si>
  <si>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</si>
  <si>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</si>
  <si>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</si>
  <si>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</si>
  <si>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</si>
  <si>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</si>
  <si>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</si>
  <si>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</si>
  <si>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</si>
  <si>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</si>
  <si>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</si>
  <si>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</si>
  <si>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</si>
  <si>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</si>
  <si>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</si>
  <si>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</si>
  <si>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</si>
  <si>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</si>
  <si>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</si>
  <si>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</si>
  <si>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</si>
  <si>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</si>
  <si>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</si>
  <si>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</si>
  <si>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</si>
  <si>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</si>
  <si>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</si>
  <si>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</si>
  <si>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</si>
  <si>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</si>
  <si>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</si>
  <si>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</si>
  <si>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</si>
  <si>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</si>
  <si>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</si>
  <si>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</si>
  <si>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</si>
  <si>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</si>
  <si>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</si>
  <si>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</si>
  <si>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</si>
  <si>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</si>
  <si>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</si>
  <si>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</si>
  <si>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</si>
  <si>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</si>
  <si>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</si>
  <si>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</si>
  <si>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</si>
  <si>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</si>
  <si>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</si>
  <si>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</si>
  <si>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</si>
  <si>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</si>
  <si>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</si>
  <si>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</si>
  <si>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</si>
  <si>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</si>
  <si>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</si>
  <si>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</si>
  <si>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</si>
  <si>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</si>
  <si>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</si>
  <si>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</si>
  <si>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</si>
  <si>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</si>
  <si>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</si>
  <si>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</si>
  <si>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</si>
  <si>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</si>
  <si>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</si>
  <si>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</si>
  <si>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</si>
  <si>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</si>
  <si>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</si>
  <si>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</si>
  <si>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</si>
  <si>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</si>
  <si>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</si>
  <si>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</si>
  <si>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</si>
  <si>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</si>
  <si>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</si>
  <si>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</si>
  <si>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</si>
  <si>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</si>
  <si>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</si>
  <si>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</si>
  <si>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</si>
  <si>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</si>
  <si>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</si>
  <si>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</si>
  <si>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</si>
  <si>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</si>
  <si>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</si>
  <si>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</si>
  <si>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</si>
  <si>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</si>
  <si>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</si>
  <si>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</si>
  <si>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</si>
  <si>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</si>
  <si>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</si>
  <si>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</si>
  <si>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</si>
  <si>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</si>
  <si>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</si>
  <si>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</si>
  <si>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</si>
  <si>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</si>
  <si>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</si>
  <si>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</si>
  <si>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</si>
  <si>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</si>
  <si>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</si>
  <si>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</si>
  <si>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</si>
  <si>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</si>
  <si>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</si>
  <si>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</si>
  <si>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</si>
  <si>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</si>
  <si>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</si>
  <si>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</si>
  <si>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</si>
  <si>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</si>
  <si>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</si>
  <si>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</si>
  <si>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</si>
  <si>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</si>
  <si>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</si>
  <si>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</si>
  <si>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</si>
  <si>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</si>
  <si>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</si>
  <si>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</si>
  <si>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</si>
  <si>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</si>
  <si>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</si>
  <si>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</si>
  <si>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</si>
  <si>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</si>
  <si>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</si>
  <si>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</si>
  <si>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</si>
  <si>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</si>
  <si>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</si>
  <si>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</si>
  <si>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</si>
  <si>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</si>
  <si>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</si>
  <si>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</si>
  <si>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</si>
  <si>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</si>
  <si>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</si>
  <si>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</si>
  <si>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</si>
  <si>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</si>
  <si>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</si>
  <si>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</si>
  <si>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</si>
  <si>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</si>
  <si>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</si>
  <si>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</si>
  <si>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</si>
  <si>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</si>
  <si>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</si>
  <si>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</si>
  <si>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</si>
  <si>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</si>
  <si>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</si>
  <si>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</si>
  <si>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</si>
  <si>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</si>
  <si>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</si>
  <si>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</si>
  <si>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</si>
  <si>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</si>
  <si>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</si>
  <si>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</si>
  <si>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</si>
  <si>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</si>
  <si>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</si>
  <si>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</si>
  <si>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</si>
  <si>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</si>
  <si>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</si>
  <si>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</si>
  <si>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</si>
  <si>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</si>
  <si>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</si>
  <si>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</si>
  <si>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</si>
  <si>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</si>
  <si>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</si>
  <si>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</si>
  <si>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</si>
  <si>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</si>
  <si>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</si>
  <si>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</si>
  <si>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</si>
  <si>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</si>
  <si>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</si>
  <si>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</si>
  <si>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</si>
  <si>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</si>
  <si>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</si>
  <si>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</si>
  <si>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</si>
  <si>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</si>
  <si>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</si>
  <si>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</si>
  <si>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</si>
  <si>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</si>
  <si>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</si>
  <si>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</si>
  <si>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</si>
  <si>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</si>
  <si>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</si>
  <si>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</si>
  <si>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</si>
  <si>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</si>
  <si>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</si>
  <si>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</si>
  <si>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</si>
  <si>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</si>
  <si>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</si>
  <si>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</si>
  <si>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</si>
  <si>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</si>
  <si>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</si>
  <si>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</si>
  <si>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</si>
  <si>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</si>
  <si>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</si>
  <si>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</si>
  <si>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</si>
  <si>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</si>
  <si>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</si>
  <si>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</si>
  <si>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</si>
  <si>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</si>
  <si>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</si>
  <si>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</si>
  <si>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</si>
  <si>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</si>
  <si>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</si>
  <si>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</si>
  <si>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</si>
  <si>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</si>
  <si>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</si>
  <si>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</si>
  <si>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</si>
  <si>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</si>
  <si>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</si>
  <si>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</si>
  <si>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</si>
  <si>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</si>
  <si>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</si>
  <si>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</si>
  <si>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</si>
  <si>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</si>
  <si>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</si>
  <si>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</si>
  <si>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</si>
  <si>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</si>
  <si>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</si>
  <si>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</si>
  <si>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</si>
  <si>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</si>
  <si>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</si>
  <si>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</si>
  <si>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</si>
  <si>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</si>
  <si>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</si>
  <si>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</si>
  <si>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</si>
  <si>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</si>
  <si>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</si>
  <si>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</si>
  <si>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</si>
  <si>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</si>
  <si>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</si>
  <si>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</si>
  <si>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</si>
  <si>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</si>
  <si>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</si>
  <si>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</si>
  <si>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</si>
  <si>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</si>
  <si>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</si>
  <si>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</si>
  <si>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</si>
  <si>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</si>
  <si>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</si>
  <si>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</si>
  <si>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</si>
  <si>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</si>
  <si>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</si>
  <si>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</si>
  <si>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</si>
  <si>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</si>
  <si>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</si>
  <si>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</si>
  <si>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</si>
  <si>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</si>
  <si>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</si>
  <si>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</si>
  <si>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</si>
  <si>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</si>
  <si>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</si>
  <si>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</si>
  <si>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</si>
  <si>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</si>
  <si>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</si>
  <si>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</si>
  <si>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</si>
  <si>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</si>
  <si>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</si>
  <si>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</si>
  <si>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</si>
  <si>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</si>
  <si>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</si>
  <si>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</si>
  <si>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</si>
  <si>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</si>
  <si>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</si>
  <si>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</si>
  <si>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</si>
  <si>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</si>
  <si>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</si>
  <si>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</si>
  <si>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</si>
  <si>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</si>
  <si>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</si>
  <si>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</si>
  <si>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</si>
  <si>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</si>
  <si>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</si>
  <si>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</si>
  <si>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</si>
  <si>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</si>
  <si>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</si>
  <si>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</si>
  <si>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</si>
  <si>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</si>
  <si>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</si>
  <si>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</si>
  <si>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</si>
  <si>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</si>
  <si>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</si>
  <si>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</si>
  <si>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</si>
  <si>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</si>
  <si>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</si>
  <si>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</si>
  <si>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</si>
  <si>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</si>
  <si>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</si>
  <si>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</si>
  <si>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</si>
  <si>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</si>
  <si>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</si>
  <si>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</si>
  <si>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</si>
  <si>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</si>
  <si>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</si>
  <si>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</si>
  <si>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</si>
  <si>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</si>
  <si>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</si>
  <si>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</si>
  <si>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</si>
  <si>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</si>
  <si>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</si>
  <si>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</si>
  <si>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</si>
  <si>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</si>
  <si>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</si>
  <si>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</si>
  <si>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</si>
  <si>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</si>
  <si>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</si>
  <si>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</si>
  <si>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</si>
  <si>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</si>
  <si>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</si>
  <si>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</si>
  <si>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</si>
  <si>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</si>
  <si>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</si>
  <si>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</si>
  <si>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</si>
  <si>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</si>
  <si>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</si>
  <si>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</si>
  <si>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</si>
  <si>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</si>
  <si>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</si>
  <si>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</si>
  <si>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</si>
  <si>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</si>
  <si>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</si>
  <si>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</si>
  <si>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</si>
  <si>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</si>
  <si>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</si>
  <si>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</si>
  <si>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</si>
  <si>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</si>
  <si>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</si>
  <si>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</si>
  <si>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</si>
  <si>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</si>
  <si>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</si>
  <si>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</si>
  <si>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</si>
  <si>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</si>
  <si>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</si>
  <si>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</si>
  <si>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</si>
  <si>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</si>
  <si>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</si>
  <si>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</si>
  <si>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</si>
  <si>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</si>
  <si>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</si>
  <si>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</si>
  <si>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</si>
  <si>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</si>
  <si>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</si>
  <si>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</si>
  <si>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</si>
  <si>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</si>
  <si>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</si>
  <si>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</si>
  <si>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</si>
  <si>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</si>
  <si>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</si>
  <si>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</si>
  <si>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</si>
  <si>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</si>
  <si>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</si>
  <si>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</si>
  <si>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</si>
  <si>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</si>
  <si>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</si>
  <si>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</si>
  <si>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</si>
  <si>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</si>
  <si>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</si>
  <si>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</si>
  <si>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</si>
  <si>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</si>
  <si>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</si>
  <si>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</si>
  <si>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</si>
  <si>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</si>
  <si>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</si>
  <si>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</si>
  <si>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</si>
  <si>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</si>
  <si>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</si>
  <si>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</si>
  <si>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</si>
  <si>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</si>
  <si>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</si>
  <si>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</si>
  <si>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</si>
  <si>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</si>
  <si>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</si>
  <si>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</si>
  <si>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</si>
  <si>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</si>
  <si>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</si>
  <si>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</si>
  <si>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</si>
  <si>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</si>
  <si>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</si>
  <si>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</si>
  <si>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</si>
  <si>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</si>
  <si>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</si>
  <si>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</si>
  <si>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</si>
  <si>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</si>
  <si>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</si>
  <si>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</si>
  <si>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</si>
  <si>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</si>
  <si>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</si>
  <si>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</si>
  <si>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</si>
  <si>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</si>
  <si>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</si>
  <si>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</si>
  <si>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</si>
  <si>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</si>
  <si>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</si>
  <si>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</si>
  <si>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</si>
  <si>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</si>
  <si>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</si>
  <si>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</si>
  <si>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</si>
  <si>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</si>
  <si>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</si>
  <si>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</si>
  <si>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</si>
  <si>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</si>
  <si>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</si>
  <si>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</si>
  <si>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</si>
  <si>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</si>
  <si>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</si>
  <si>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</si>
  <si>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</si>
  <si>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</si>
  <si>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</si>
  <si>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</si>
  <si>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</si>
  <si>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</si>
  <si>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</si>
  <si>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</si>
  <si>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</si>
  <si>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</si>
  <si>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</si>
  <si>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</si>
  <si>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</si>
  <si>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</si>
  <si>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</si>
  <si>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</si>
  <si>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</si>
  <si>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</si>
  <si>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</si>
  <si>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</si>
  <si>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</si>
  <si>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</si>
  <si>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</si>
  <si>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</si>
  <si>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</si>
  <si>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</si>
  <si>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</si>
  <si>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</si>
  <si>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</si>
  <si>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</si>
  <si>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</si>
  <si>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</si>
  <si>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</si>
  <si>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</si>
  <si>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</si>
  <si>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</si>
  <si>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</si>
  <si>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</si>
  <si>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</si>
  <si>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</si>
  <si>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</si>
  <si>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</si>
  <si>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</si>
  <si>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</si>
  <si>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</si>
  <si>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</si>
  <si>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</si>
  <si>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</si>
  <si>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</si>
  <si>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</si>
  <si>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</si>
  <si>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</si>
  <si>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</si>
  <si>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</si>
  <si>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</si>
  <si>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</si>
  <si>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</si>
  <si>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</si>
  <si>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</si>
  <si>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</si>
  <si>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</si>
  <si>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</si>
  <si>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</si>
  <si>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</si>
  <si>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</si>
  <si>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</si>
  <si>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</si>
  <si>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</si>
  <si>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</si>
  <si>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</si>
  <si>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</si>
  <si>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</si>
  <si>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</si>
  <si>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</si>
  <si>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</si>
  <si>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</si>
  <si>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</si>
  <si>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</si>
  <si>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</si>
  <si>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</si>
  <si>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</si>
  <si>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</si>
  <si>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</si>
  <si>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</si>
  <si>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</si>
  <si>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</si>
  <si>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</si>
  <si>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</si>
  <si>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</si>
  <si>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</si>
  <si>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</si>
  <si>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</si>
  <si>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</si>
  <si>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</si>
  <si>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</si>
  <si>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</si>
  <si>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</si>
  <si>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</si>
  <si>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</si>
  <si>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</si>
  <si>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</si>
  <si>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</si>
  <si>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</si>
  <si>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</si>
  <si>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</si>
  <si>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</si>
  <si>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</si>
  <si>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</si>
  <si>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</si>
  <si>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</si>
  <si>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</si>
  <si>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</si>
  <si>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</si>
  <si>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</si>
  <si>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</si>
  <si>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</si>
  <si>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</si>
  <si>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</si>
  <si>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</si>
  <si>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</si>
  <si>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</si>
  <si>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</si>
  <si>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</si>
  <si>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</si>
  <si>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</si>
  <si>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</si>
  <si>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</si>
  <si>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</si>
  <si>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</si>
  <si>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</si>
  <si>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</si>
  <si>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</si>
  <si>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</si>
  <si>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</si>
  <si>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</si>
  <si>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</si>
  <si>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</si>
  <si>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</si>
  <si>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</si>
  <si>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</si>
  <si>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</si>
  <si>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</si>
  <si>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</si>
  <si>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</si>
  <si>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</si>
  <si>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</si>
  <si>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</si>
  <si>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</si>
  <si>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</si>
  <si>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</si>
  <si>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</si>
  <si>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</si>
  <si>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</si>
  <si>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</si>
  <si>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</si>
  <si>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</si>
  <si>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</si>
  <si>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</si>
  <si>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</si>
  <si>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</si>
  <si>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</si>
  <si>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</si>
  <si>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</si>
  <si>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</si>
  <si>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</si>
  <si>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</si>
  <si>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</si>
  <si>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</si>
  <si>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</si>
  <si>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</si>
  <si>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</si>
  <si>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</si>
  <si>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</si>
  <si>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</si>
  <si>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</si>
  <si>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</si>
  <si>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</si>
  <si>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</si>
  <si>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</si>
  <si>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</si>
  <si>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</si>
  <si>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</si>
  <si>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</si>
  <si>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</si>
  <si>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</si>
  <si>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</si>
  <si>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</si>
  <si>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</si>
  <si>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</si>
  <si>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</si>
  <si>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</si>
  <si>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</si>
  <si>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</si>
  <si>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</si>
  <si>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</si>
  <si>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</si>
  <si>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</si>
  <si>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</si>
  <si>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</si>
  <si>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</si>
  <si>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</si>
  <si>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</si>
  <si>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</si>
  <si>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</si>
  <si>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</si>
  <si>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</si>
  <si>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</si>
  <si>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</si>
  <si>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</si>
  <si>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</si>
  <si>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</si>
  <si>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</si>
  <si>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</si>
  <si>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</si>
  <si>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</si>
  <si>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</si>
  <si>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</si>
  <si>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</si>
  <si>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</si>
  <si>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</si>
  <si>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</si>
  <si>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</si>
  <si>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</si>
  <si>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</si>
  <si>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</si>
  <si>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</si>
  <si>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</si>
  <si>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</si>
  <si>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</si>
  <si>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</si>
  <si>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</si>
  <si>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</si>
  <si>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</si>
  <si>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</si>
  <si>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</si>
  <si>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</si>
  <si>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</si>
  <si>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</si>
  <si>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</si>
  <si>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</si>
  <si>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</si>
  <si>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</si>
  <si>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</si>
  <si>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</si>
  <si>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</si>
  <si>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</si>
  <si>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</si>
  <si>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</si>
  <si>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</si>
  <si>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</si>
  <si>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</si>
  <si>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</si>
  <si>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</si>
  <si>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</si>
  <si>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</si>
  <si>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</si>
  <si>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</si>
  <si>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</si>
  <si>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</si>
  <si>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</si>
  <si>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</si>
  <si>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</si>
  <si>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</si>
  <si>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</si>
  <si>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</si>
  <si>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</si>
  <si>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</si>
  <si>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</si>
  <si>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</si>
  <si>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</si>
  <si>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</si>
  <si>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</si>
  <si>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</si>
  <si>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</si>
  <si>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</si>
  <si>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</si>
  <si>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</si>
  <si>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</si>
  <si>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</si>
  <si>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</si>
  <si>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</si>
  <si>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</si>
  <si>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</si>
  <si>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</si>
  <si>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</si>
  <si>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</si>
  <si>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</si>
  <si>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</si>
  <si>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</si>
  <si>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</si>
  <si>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</si>
  <si>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</si>
  <si>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</si>
  <si>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</si>
  <si>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</si>
  <si>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</si>
  <si>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</si>
  <si>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</si>
  <si>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</si>
  <si>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</si>
  <si>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</si>
  <si>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</si>
  <si>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</si>
  <si>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</si>
  <si>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</si>
  <si>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</si>
  <si>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</si>
  <si>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</si>
  <si>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</si>
  <si>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</si>
  <si>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</si>
  <si>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</si>
  <si>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</si>
  <si>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</si>
  <si>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</si>
  <si>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</si>
  <si>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</si>
  <si>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</si>
  <si>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</si>
  <si>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</si>
  <si>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</si>
  <si>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</si>
  <si>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</si>
  <si>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</si>
  <si>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</si>
  <si>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</si>
  <si>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</si>
  <si>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</si>
  <si>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</si>
  <si>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</si>
  <si>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</si>
  <si>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</si>
  <si>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</si>
  <si>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</si>
  <si>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</si>
  <si>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</si>
  <si>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</si>
  <si>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</si>
  <si>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</si>
  <si>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</si>
  <si>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</si>
  <si>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</si>
  <si>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</si>
  <si>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</si>
  <si>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</si>
  <si>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</si>
  <si>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</si>
  <si>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</si>
  <si>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</si>
  <si>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</si>
  <si>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</si>
  <si>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</si>
  <si>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</si>
  <si>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</si>
  <si>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</si>
  <si>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</si>
  <si>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</si>
  <si>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</si>
  <si>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</si>
  <si>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</si>
  <si>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</si>
  <si>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</si>
  <si>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</si>
  <si>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</si>
  <si>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</si>
  <si>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</si>
  <si>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</si>
  <si>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</si>
  <si>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</si>
  <si>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</si>
  <si>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</si>
  <si>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</si>
  <si>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</si>
  <si>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</si>
  <si>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</si>
  <si>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</si>
  <si>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</si>
  <si>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</si>
  <si>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</si>
  <si>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</si>
  <si>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</si>
  <si>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</si>
  <si>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</si>
  <si>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</si>
  <si>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</si>
  <si>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</si>
  <si>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</si>
  <si>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</si>
  <si>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</si>
  <si>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</si>
  <si>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</si>
  <si>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</si>
  <si>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</si>
  <si>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</si>
  <si>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</si>
  <si>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</si>
  <si>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</si>
  <si>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</si>
  <si>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</si>
  <si>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</si>
  <si>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</si>
  <si>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</si>
  <si>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</si>
  <si>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</si>
  <si>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</si>
  <si>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</si>
  <si>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</si>
  <si>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</si>
  <si>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</si>
  <si>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</si>
  <si>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</si>
  <si>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</si>
  <si>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</si>
  <si>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</si>
  <si>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</si>
  <si>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</si>
  <si>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</si>
  <si>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</si>
  <si>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</si>
  <si>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</si>
  <si>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</si>
  <si>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</si>
  <si>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</si>
  <si>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</si>
  <si>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</si>
  <si>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</si>
  <si>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</si>
  <si>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</si>
  <si>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</si>
  <si>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</si>
  <si>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</si>
  <si>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</si>
  <si>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</si>
  <si>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</si>
  <si>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</si>
  <si>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</si>
  <si>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</si>
  <si>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</si>
  <si>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</si>
  <si>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</si>
  <si>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</si>
  <si>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</si>
  <si>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</si>
  <si>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</si>
  <si>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</si>
  <si>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</si>
  <si>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</si>
  <si>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</si>
  <si>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</si>
  <si>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</si>
  <si>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</si>
  <si>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</si>
  <si>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</si>
  <si>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</si>
  <si>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</si>
  <si>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</si>
  <si>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</si>
  <si>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</si>
  <si>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</si>
  <si>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</si>
  <si>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</si>
  <si>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</si>
  <si>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</si>
  <si>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</si>
  <si>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</si>
  <si>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</si>
  <si>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</si>
  <si>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</si>
  <si>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</si>
  <si>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</si>
  <si>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</si>
  <si>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</si>
  <si>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</si>
  <si>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</si>
  <si>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</si>
  <si>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</si>
  <si>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</si>
  <si>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</si>
  <si>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</si>
  <si>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</si>
  <si>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</si>
  <si>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</si>
  <si>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</si>
  <si>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</si>
  <si>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</si>
  <si>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</si>
  <si>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</si>
  <si>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</si>
  <si>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</si>
  <si>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</si>
  <si>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</si>
  <si>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</si>
  <si>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</si>
  <si>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</si>
  <si>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</si>
  <si>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</si>
  <si>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</si>
  <si>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</si>
  <si>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</si>
  <si>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</si>
  <si>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</si>
  <si>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</si>
  <si>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</si>
  <si>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</si>
  <si>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</si>
  <si>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</si>
  <si>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</si>
  <si>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</si>
  <si>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</si>
  <si>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</si>
  <si>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</si>
  <si>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</si>
  <si>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</si>
  <si>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</si>
  <si>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</si>
  <si>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</si>
  <si>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</si>
  <si>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</si>
  <si>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</si>
  <si>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</si>
  <si>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</si>
  <si>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</si>
  <si>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</si>
  <si>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</si>
  <si>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</si>
  <si>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</si>
  <si>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</si>
  <si>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</si>
  <si>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</si>
  <si>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</si>
  <si>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</si>
  <si>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</si>
  <si>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</si>
  <si>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</si>
  <si>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</si>
  <si>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</si>
  <si>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</si>
  <si>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</si>
  <si>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</si>
  <si>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</si>
  <si>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</si>
  <si>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</si>
  <si>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</si>
  <si>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</si>
  <si>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</si>
  <si>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</si>
  <si>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</si>
  <si>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</si>
  <si>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</si>
  <si>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</si>
  <si>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</si>
  <si>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</si>
  <si>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</si>
  <si>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</si>
  <si>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</si>
  <si>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</si>
  <si>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</si>
  <si>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</si>
  <si>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</si>
  <si>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</si>
  <si>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</si>
  <si>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</si>
  <si>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</si>
  <si>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</si>
  <si>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</si>
  <si>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</si>
  <si>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</si>
  <si>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</si>
  <si>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</si>
  <si>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</si>
  <si>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</si>
  <si>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</si>
  <si>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</si>
  <si>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</si>
  <si>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</si>
  <si>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</si>
  <si>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</si>
  <si>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</si>
  <si>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</si>
  <si>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</si>
  <si>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</si>
  <si>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</si>
  <si>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</si>
  <si>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</si>
  <si>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</si>
  <si>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</si>
  <si>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</si>
  <si>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</si>
  <si>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</si>
  <si>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</si>
  <si>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</si>
  <si>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</si>
  <si>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</si>
  <si>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</si>
  <si>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</si>
  <si>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</si>
  <si>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</si>
  <si>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</si>
  <si>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</si>
  <si>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</si>
  <si>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</si>
  <si>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</si>
  <si>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</si>
  <si>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</si>
  <si>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</si>
  <si>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</si>
  <si>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</si>
  <si>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</si>
  <si>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</si>
  <si>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</si>
  <si>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</si>
  <si>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</si>
  <si>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</si>
  <si>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</si>
  <si>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</si>
  <si>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</si>
  <si>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</si>
  <si>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</si>
  <si>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</si>
  <si>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</si>
  <si>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</si>
  <si>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</si>
  <si>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</si>
  <si>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</si>
  <si>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</si>
  <si>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</si>
  <si>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</si>
  <si>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</si>
  <si>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</si>
  <si>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</si>
  <si>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</si>
  <si>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</si>
  <si>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</si>
  <si>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</si>
  <si>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</si>
  <si>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</si>
  <si>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</si>
  <si>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</si>
  <si>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</si>
  <si>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</si>
  <si>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</si>
  <si>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</si>
  <si>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</si>
  <si>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</si>
  <si>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</si>
  <si>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</si>
  <si>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</si>
  <si>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</si>
  <si>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</si>
  <si>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</si>
  <si>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</si>
  <si>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</si>
  <si>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</si>
  <si>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</si>
  <si>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</si>
  <si>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</si>
  <si>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</si>
  <si>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</si>
  <si>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</si>
  <si>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</si>
  <si>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</si>
  <si>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</si>
  <si>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</si>
  <si>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</si>
  <si>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</si>
  <si>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</si>
  <si>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</si>
  <si>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</si>
  <si>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</si>
  <si>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</si>
  <si>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</si>
  <si>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</si>
  <si>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</si>
  <si>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</si>
  <si>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</si>
  <si>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</si>
  <si>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</si>
  <si>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</si>
  <si>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</si>
  <si>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</si>
  <si>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</si>
  <si>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</si>
  <si>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</si>
  <si>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</si>
  <si>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</si>
  <si>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</si>
  <si>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</si>
  <si>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</si>
  <si>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</si>
  <si>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</si>
  <si>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</si>
  <si>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</si>
  <si>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</si>
  <si>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</si>
  <si>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</si>
  <si>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</si>
  <si>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</si>
  <si>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</si>
  <si>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</si>
  <si>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</si>
  <si>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</si>
  <si>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</si>
  <si>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</si>
  <si>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</si>
  <si>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</si>
  <si>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</si>
  <si>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</si>
  <si>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</si>
  <si>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</si>
  <si>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</si>
  <si>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</si>
  <si>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</si>
  <si>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</si>
  <si>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</si>
  <si>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</si>
  <si>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</si>
  <si>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</si>
  <si>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</si>
  <si>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</si>
  <si>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</si>
  <si>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</si>
  <si>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</si>
  <si>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</si>
  <si>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</si>
  <si>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</si>
  <si>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</si>
  <si>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</si>
  <si>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</si>
  <si>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</si>
  <si>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</si>
  <si>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</si>
  <si>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</si>
  <si>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</si>
  <si>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</si>
  <si>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</si>
  <si>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</si>
  <si>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</si>
  <si>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</si>
  <si>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</si>
  <si>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</si>
  <si>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</si>
  <si>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</si>
  <si>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</si>
  <si>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</si>
  <si>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</si>
  <si>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</si>
  <si>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</si>
  <si>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</si>
  <si>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</si>
  <si>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</si>
  <si>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</si>
  <si>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</si>
  <si>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</si>
  <si>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</si>
  <si>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</si>
  <si>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</si>
  <si>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</si>
  <si>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</si>
  <si>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</si>
  <si>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</si>
  <si>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</si>
  <si>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</si>
  <si>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</si>
  <si>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</si>
  <si>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</si>
  <si>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</si>
  <si>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</si>
  <si>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</si>
  <si>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</si>
  <si>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</si>
  <si>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</si>
  <si>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</si>
  <si>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</si>
  <si>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</si>
  <si>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</si>
  <si>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</si>
  <si>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</si>
  <si>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</si>
  <si>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</si>
  <si>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</si>
  <si>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</si>
  <si>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</si>
  <si>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</si>
  <si>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</si>
  <si>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</si>
  <si>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</si>
  <si>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</si>
  <si>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</si>
  <si>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</si>
  <si>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</si>
  <si>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</si>
  <si>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</si>
  <si>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</si>
  <si>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</si>
  <si>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</si>
  <si>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</si>
  <si>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</si>
  <si>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</si>
  <si>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</si>
  <si>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</si>
  <si>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</si>
  <si>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</si>
  <si>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</si>
  <si>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</si>
  <si>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</si>
  <si>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</si>
  <si>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</si>
  <si>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</si>
  <si>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</si>
  <si>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</si>
  <si>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</si>
  <si>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</si>
  <si>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</si>
  <si>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</si>
  <si>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</si>
  <si>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</si>
  <si>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</si>
  <si>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</si>
  <si>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</si>
  <si>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</si>
  <si>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</si>
  <si>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</si>
  <si>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</si>
  <si>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</si>
  <si>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</si>
  <si>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</si>
  <si>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</si>
  <si>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</si>
  <si>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</si>
  <si>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</si>
  <si>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</si>
  <si>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</si>
  <si>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</si>
  <si>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</si>
  <si>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</si>
  <si>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</si>
  <si>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</si>
  <si>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</si>
  <si>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</si>
  <si>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</si>
  <si>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</si>
  <si>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</si>
  <si>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</si>
  <si>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</si>
  <si>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</si>
  <si>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</si>
  <si>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</si>
  <si>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</si>
  <si>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</si>
  <si>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</si>
  <si>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</si>
  <si>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</si>
  <si>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</si>
  <si>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</si>
  <si>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</si>
  <si>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</si>
  <si>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</si>
  <si>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</si>
  <si>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</si>
  <si>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</si>
  <si>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</si>
  <si>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</si>
  <si>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</si>
  <si>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</si>
  <si>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</si>
  <si>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</si>
  <si>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</si>
  <si>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</si>
  <si>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</si>
  <si>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</si>
  <si>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</si>
  <si>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</si>
  <si>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</si>
  <si>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</si>
  <si>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</si>
  <si>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</si>
  <si>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</si>
  <si>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</si>
  <si>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</si>
  <si>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</si>
  <si>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</si>
  <si>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</si>
  <si>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</si>
  <si>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</si>
  <si>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</si>
  <si>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</si>
  <si>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</si>
  <si>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</si>
  <si>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</si>
  <si>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</si>
  <si>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</si>
  <si>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</si>
  <si>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</si>
  <si>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</si>
  <si>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</si>
  <si>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</si>
  <si>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</si>
  <si>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</si>
  <si>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</si>
  <si>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</si>
  <si>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</si>
  <si>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</si>
  <si>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</si>
  <si>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</si>
  <si>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</si>
  <si>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</si>
  <si>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</si>
  <si>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</si>
  <si>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</si>
  <si>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</si>
  <si>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</si>
  <si>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</si>
  <si>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</si>
  <si>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</si>
  <si>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</si>
  <si>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</si>
  <si>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</si>
  <si>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</si>
  <si>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</si>
  <si>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</si>
  <si>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</si>
  <si>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</si>
  <si>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</si>
  <si>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</si>
  <si>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</si>
  <si>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</si>
  <si>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</si>
  <si>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</si>
  <si>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</si>
  <si>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</si>
  <si>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</si>
  <si>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</si>
  <si>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</si>
  <si>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</si>
  <si>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</si>
  <si>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</si>
  <si>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</si>
  <si>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</si>
  <si>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</si>
  <si>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</si>
  <si>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</si>
  <si>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</si>
  <si>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</si>
  <si>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</si>
  <si>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</si>
  <si>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</si>
  <si>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</si>
  <si>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</si>
  <si>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</si>
  <si>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</si>
  <si>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</si>
  <si>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</si>
  <si>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</si>
  <si>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</si>
  <si>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</si>
  <si>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</si>
  <si>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</si>
  <si>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</si>
  <si>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</si>
  <si>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</si>
  <si>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</si>
  <si>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</si>
  <si>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</si>
  <si>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</si>
  <si>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</si>
  <si>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</si>
  <si>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</si>
  <si>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</si>
  <si>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</si>
  <si>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</si>
  <si>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</si>
  <si>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</si>
  <si>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</si>
  <si>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</si>
  <si>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</si>
  <si>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</si>
  <si>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</si>
  <si>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</si>
  <si>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</si>
  <si>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</si>
  <si>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</si>
  <si>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</si>
  <si>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</si>
  <si>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</si>
  <si>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</si>
  <si>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</si>
  <si>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</si>
  <si>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</si>
  <si>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</si>
  <si>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</si>
  <si>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</si>
  <si>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</si>
  <si>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</si>
  <si>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</si>
  <si>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</si>
  <si>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</si>
  <si>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</si>
  <si>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</si>
  <si>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</si>
  <si>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</si>
  <si>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</si>
  <si>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</si>
  <si>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</si>
  <si>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</si>
  <si>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</si>
  <si>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</si>
  <si>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</si>
  <si>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</si>
  <si>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</si>
  <si>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</si>
  <si>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</si>
  <si>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</si>
  <si>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</si>
  <si>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</si>
  <si>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</si>
  <si>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</si>
  <si>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</si>
  <si>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</si>
  <si>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</si>
  <si>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</si>
  <si>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</si>
  <si>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</si>
  <si>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</si>
  <si>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</si>
  <si>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</si>
  <si>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</si>
  <si>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</si>
  <si>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</si>
  <si>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</si>
  <si>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</si>
  <si>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</si>
  <si>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</si>
  <si>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</si>
  <si>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</si>
  <si>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</si>
  <si>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</si>
  <si>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</si>
  <si>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</si>
  <si>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</si>
  <si>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</si>
  <si>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</si>
  <si>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</si>
  <si>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</si>
  <si>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</si>
  <si>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</si>
  <si>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</si>
  <si>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</si>
  <si>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</si>
  <si>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</si>
  <si>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</si>
  <si>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</si>
  <si>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</si>
  <si>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</si>
  <si>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</si>
  <si>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</si>
  <si>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</si>
  <si>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</si>
  <si>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</si>
  <si>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</si>
  <si>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</si>
  <si>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</si>
  <si>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</si>
  <si>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</si>
  <si>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</si>
  <si>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</si>
  <si>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</si>
  <si>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</si>
  <si>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</si>
  <si>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</si>
  <si>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</si>
  <si>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</si>
  <si>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</si>
  <si>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</si>
  <si>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</si>
  <si>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</si>
  <si>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</si>
  <si>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</si>
  <si>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</si>
  <si>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</si>
  <si>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</si>
  <si>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</si>
  <si>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</si>
  <si>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</si>
  <si>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</si>
  <si>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</si>
  <si>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</si>
  <si>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</si>
  <si>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</si>
  <si>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</si>
  <si>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</si>
  <si>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</si>
  <si>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</si>
  <si>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</si>
  <si>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</si>
  <si>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</si>
  <si>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</si>
  <si>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</si>
  <si>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</si>
  <si>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</si>
  <si>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</si>
  <si>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</si>
  <si>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</si>
  <si>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</si>
  <si>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</si>
  <si>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</si>
  <si>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</si>
  <si>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</si>
  <si>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</si>
  <si>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</si>
  <si>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</si>
  <si>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</si>
  <si>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</si>
  <si>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</si>
  <si>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</si>
  <si>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</si>
  <si>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</si>
  <si>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</si>
  <si>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</si>
  <si>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</si>
  <si>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</si>
  <si>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</si>
  <si>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</si>
  <si>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</si>
  <si>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</si>
  <si>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</si>
  <si>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</si>
  <si>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</si>
  <si>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</si>
  <si>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</si>
  <si>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</si>
  <si>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</si>
  <si>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</si>
  <si>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</si>
  <si>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</si>
  <si>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</si>
  <si>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</si>
  <si>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</si>
  <si>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</si>
  <si>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</si>
  <si>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</si>
  <si>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</si>
  <si>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</si>
  <si>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</si>
  <si>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</si>
  <si>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</si>
  <si>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</si>
  <si>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</si>
  <si>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</si>
  <si>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</si>
  <si>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</si>
  <si>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</si>
  <si>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</si>
  <si>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</si>
  <si>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</si>
  <si>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</si>
  <si>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</si>
  <si>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</si>
  <si>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</si>
  <si>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</si>
  <si>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</si>
  <si>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</si>
  <si>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</si>
  <si>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</si>
  <si>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</si>
  <si>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</si>
  <si>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</si>
  <si>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</si>
  <si>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</si>
  <si>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</si>
  <si>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</si>
  <si>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</si>
  <si>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</si>
  <si>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</si>
  <si>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</si>
  <si>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</si>
  <si>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</si>
  <si>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</si>
  <si>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</si>
  <si>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</si>
  <si>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</si>
  <si>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</si>
  <si>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</si>
  <si>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</si>
  <si>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</si>
  <si>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</si>
  <si>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</si>
  <si>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</si>
  <si>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</si>
  <si>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</si>
  <si>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</si>
  <si>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</si>
  <si>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</si>
  <si>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</si>
  <si>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</si>
  <si>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</si>
  <si>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</si>
  <si>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</si>
  <si>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</si>
  <si>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</si>
  <si>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</si>
  <si>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</si>
  <si>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</si>
  <si>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</si>
  <si>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</si>
  <si>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</si>
  <si>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</si>
  <si>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</si>
  <si>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</si>
  <si>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</si>
  <si>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</si>
  <si>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</si>
  <si>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</si>
  <si>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</si>
  <si>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</si>
  <si>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</si>
  <si>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</si>
  <si>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</si>
  <si>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</si>
  <si>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</si>
  <si>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</si>
  <si>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</si>
  <si>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</si>
  <si>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</si>
  <si>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</si>
  <si>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</si>
  <si>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</si>
  <si>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</si>
  <si>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</si>
  <si>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</si>
  <si>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</si>
  <si>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</si>
  <si>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</si>
  <si>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</si>
  <si>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</si>
  <si>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</si>
  <si>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</si>
  <si>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</si>
  <si>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</si>
  <si>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</si>
  <si>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</si>
  <si>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</si>
  <si>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</si>
  <si>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</si>
  <si>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</si>
  <si>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</si>
  <si>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</si>
  <si>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</si>
  <si>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</si>
  <si>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</si>
  <si>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</si>
  <si>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</si>
  <si>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</si>
  <si>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</si>
  <si>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</si>
  <si>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</si>
  <si>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</si>
  <si>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</si>
  <si>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</si>
  <si>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</si>
  <si>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</si>
  <si>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</si>
  <si>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</si>
  <si>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</si>
  <si>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</si>
  <si>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</si>
  <si>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</si>
  <si>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</si>
  <si>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</si>
  <si>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</si>
  <si>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</si>
  <si>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</si>
  <si>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</si>
  <si>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</si>
  <si>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</si>
  <si>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</si>
  <si>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</si>
  <si>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</si>
  <si>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</si>
  <si>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</si>
  <si>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</si>
  <si>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</si>
  <si>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</si>
  <si>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</si>
  <si>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</si>
  <si>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</si>
  <si>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</si>
  <si>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</si>
  <si>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</si>
  <si>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</si>
  <si>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</si>
  <si>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</si>
  <si>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</si>
  <si>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</si>
  <si>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</si>
  <si>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</si>
  <si>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</si>
  <si>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</si>
  <si>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</si>
  <si>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</si>
  <si>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</si>
  <si>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</si>
  <si>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</si>
  <si>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</si>
  <si>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</si>
  <si>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</si>
  <si>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</si>
  <si>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</si>
  <si>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</si>
  <si>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</si>
  <si>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</si>
  <si>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</si>
  <si>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</si>
  <si>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</si>
  <si>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</si>
  <si>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</si>
  <si>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</si>
  <si>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</si>
  <si>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</si>
  <si>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</si>
  <si>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</si>
  <si>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</si>
  <si>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</si>
  <si>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</si>
  <si>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</si>
  <si>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</si>
  <si>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</si>
  <si>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</si>
  <si>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</si>
  <si>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</si>
  <si>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</si>
  <si>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</si>
  <si>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</si>
  <si>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</si>
  <si>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</si>
  <si>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</si>
  <si>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</si>
  <si>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</si>
  <si>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</si>
  <si>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</si>
  <si>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</si>
  <si>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</si>
  <si>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</si>
  <si>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</si>
  <si>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</si>
  <si>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</si>
  <si>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</si>
  <si>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</si>
  <si>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</si>
  <si>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</si>
  <si>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</si>
  <si>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</si>
  <si>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</si>
  <si>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</si>
  <si>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</si>
  <si>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</si>
  <si>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</si>
  <si>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</si>
  <si>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</si>
  <si>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</si>
  <si>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</si>
  <si>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</si>
  <si>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</si>
  <si>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</si>
  <si>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</si>
  <si>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</si>
  <si>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</si>
  <si>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</si>
  <si>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</si>
  <si>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</si>
  <si>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</si>
  <si>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</si>
  <si>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</si>
  <si>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</si>
  <si>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</si>
  <si>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</si>
  <si>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</si>
  <si>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</si>
  <si>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</si>
  <si>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</si>
  <si>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</si>
  <si>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</si>
  <si>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</si>
  <si>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</si>
  <si>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</si>
  <si>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</si>
  <si>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</si>
  <si>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</si>
  <si>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</si>
  <si>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</si>
  <si>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</si>
  <si>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</si>
  <si>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</si>
  <si>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</si>
  <si>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</si>
  <si>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</si>
  <si>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</si>
  <si>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</si>
  <si>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</si>
  <si>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</si>
  <si>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</si>
  <si>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</si>
  <si>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</si>
  <si>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</si>
  <si>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</si>
  <si>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</si>
  <si>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</si>
  <si>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</si>
  <si>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</si>
  <si>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</si>
  <si>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</si>
  <si>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</si>
  <si>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</si>
  <si>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</si>
  <si>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</si>
  <si>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</si>
  <si>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</si>
  <si>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</si>
  <si>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</si>
  <si>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</si>
  <si>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</si>
  <si>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</si>
  <si>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</si>
  <si>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</si>
  <si>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</si>
  <si>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</si>
  <si>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</si>
  <si>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</si>
  <si>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</si>
  <si>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</si>
  <si>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</si>
  <si>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</si>
  <si>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</si>
  <si>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</si>
  <si>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</si>
  <si>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</si>
  <si>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</si>
  <si>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</si>
  <si>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</si>
  <si>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</si>
  <si>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</si>
  <si>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</si>
  <si>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</si>
  <si>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</si>
  <si>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</si>
  <si>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</si>
  <si>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</si>
  <si>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</si>
  <si>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</si>
  <si>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</si>
  <si>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</si>
  <si>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</si>
  <si>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</si>
  <si>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</si>
  <si>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</si>
  <si>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</si>
  <si>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</si>
  <si>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</si>
  <si>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</si>
  <si>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</si>
  <si>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</si>
  <si>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</si>
  <si>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</si>
  <si>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</si>
  <si>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</si>
  <si>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</si>
  <si>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</si>
  <si>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</si>
  <si>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</si>
  <si>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</si>
  <si>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</si>
  <si>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</si>
  <si>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</si>
  <si>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</si>
  <si>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</si>
  <si>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</si>
  <si>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</si>
  <si>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</si>
  <si>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</si>
  <si>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</si>
  <si>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</si>
  <si>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</si>
  <si>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</si>
  <si>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</si>
  <si>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</si>
  <si>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</si>
  <si>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</si>
  <si>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</si>
  <si>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</si>
  <si>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</si>
  <si>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</si>
  <si>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</si>
  <si>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</si>
  <si>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</si>
  <si>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</si>
  <si>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</si>
  <si>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</si>
  <si>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</si>
  <si>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</si>
  <si>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</si>
  <si>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</si>
  <si>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</si>
  <si>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</si>
  <si>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</si>
  <si>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</si>
  <si>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</si>
  <si>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</si>
  <si>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</si>
  <si>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</si>
  <si>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</si>
  <si>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</si>
  <si>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</si>
  <si>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</si>
  <si>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</si>
  <si>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</si>
  <si>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</si>
  <si>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</si>
  <si>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</si>
  <si>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</si>
  <si>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</si>
  <si>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</si>
  <si>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</si>
  <si>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</si>
  <si>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</si>
  <si>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</si>
  <si>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</si>
  <si>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</si>
  <si>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</si>
  <si>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</si>
  <si>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</si>
  <si>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</si>
  <si>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</si>
  <si>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</si>
  <si>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</si>
  <si>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</si>
  <si>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</si>
  <si>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</si>
  <si>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</si>
  <si>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</si>
  <si>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</si>
  <si>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</si>
  <si>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</si>
  <si>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</si>
  <si>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</si>
  <si>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</si>
  <si>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</si>
  <si>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</si>
  <si>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</si>
  <si>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</si>
  <si>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</si>
  <si>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</si>
  <si>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</si>
  <si>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</si>
  <si>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</si>
  <si>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</si>
  <si>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</si>
  <si>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</si>
  <si>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</si>
  <si>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</si>
  <si>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</si>
  <si>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</si>
  <si>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</si>
  <si>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</si>
  <si>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</si>
  <si>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</si>
  <si>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</si>
  <si>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</si>
  <si>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</si>
  <si>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</si>
  <si>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</si>
  <si>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</si>
  <si>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</si>
  <si>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</si>
  <si>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</si>
  <si>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</si>
  <si>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</si>
  <si>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</si>
  <si>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</si>
  <si>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</si>
  <si>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</si>
  <si>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</si>
  <si>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</si>
  <si>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</si>
  <si>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</si>
  <si>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</si>
  <si>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</si>
  <si>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</si>
  <si>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</si>
  <si>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</si>
  <si>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</si>
  <si>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</si>
  <si>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</si>
  <si>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</si>
  <si>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</si>
  <si>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</si>
  <si>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</si>
  <si>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</si>
  <si>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</si>
  <si>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</si>
  <si>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</si>
  <si>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</si>
  <si>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</si>
  <si>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</si>
  <si>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</si>
  <si>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</si>
  <si>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</si>
  <si>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</si>
  <si>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</si>
  <si>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</si>
  <si>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</si>
  <si>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</si>
  <si>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</si>
  <si>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</si>
  <si>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</si>
  <si>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</si>
  <si>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</si>
  <si>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</si>
  <si>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</si>
  <si>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</si>
  <si>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</si>
  <si>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</si>
  <si>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</si>
  <si>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</si>
  <si>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</si>
  <si>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</si>
  <si>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</si>
  <si>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</si>
  <si>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</si>
  <si>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</si>
  <si>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</si>
  <si>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</si>
  <si>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</si>
  <si>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</si>
  <si>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</si>
  <si>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</si>
  <si>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</si>
  <si>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</si>
  <si>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</si>
  <si>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</si>
  <si>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</si>
  <si>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</si>
  <si>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</si>
  <si>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</si>
  <si>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</si>
  <si>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</si>
  <si>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</si>
  <si>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</si>
  <si>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</si>
  <si>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</si>
  <si>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</si>
  <si>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</si>
  <si>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</si>
  <si>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</si>
  <si>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</si>
  <si>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</si>
  <si>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</si>
  <si>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</si>
  <si>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</si>
  <si>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</si>
  <si>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</si>
  <si>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</si>
  <si>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</si>
  <si>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</si>
  <si>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</si>
  <si>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</si>
  <si>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</si>
  <si>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</si>
  <si>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</si>
  <si>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</si>
  <si>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</si>
  <si>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</si>
  <si>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</si>
  <si>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</si>
  <si>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</si>
  <si>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</si>
  <si>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</si>
  <si>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</si>
  <si>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</si>
  <si>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</si>
  <si>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</si>
  <si>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</si>
  <si>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</si>
  <si>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</si>
  <si>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</si>
  <si>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</si>
  <si>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</si>
  <si>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</si>
  <si>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</si>
  <si>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</si>
  <si>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</si>
  <si>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</si>
  <si>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</si>
  <si>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</si>
  <si>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</si>
  <si>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</si>
  <si>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</si>
  <si>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</si>
  <si>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</si>
  <si>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</si>
  <si>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</si>
  <si>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</si>
  <si>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</si>
  <si>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</si>
  <si>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</si>
  <si>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</si>
  <si>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</si>
  <si>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</si>
  <si>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</si>
  <si>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</si>
  <si>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</si>
  <si>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</si>
  <si>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</si>
  <si>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</si>
  <si>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</si>
  <si>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</si>
  <si>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</si>
  <si>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</si>
  <si>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</si>
  <si>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</si>
  <si>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</si>
  <si>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</si>
  <si>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</si>
  <si>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</si>
  <si>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</si>
  <si>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</si>
  <si>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</si>
  <si>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</si>
  <si>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</si>
  <si>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</si>
  <si>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</si>
  <si>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</si>
  <si>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</si>
  <si>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</si>
  <si>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</si>
  <si>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</si>
  <si>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</si>
  <si>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</si>
  <si>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</si>
  <si>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</si>
  <si>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</si>
  <si>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</si>
  <si>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</si>
  <si>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</si>
  <si>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</si>
  <si>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</si>
  <si>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</si>
  <si>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</si>
  <si>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</si>
  <si>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</si>
  <si>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</si>
  <si>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</si>
  <si>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</si>
  <si>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</si>
  <si>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</si>
  <si>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</si>
  <si>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</si>
  <si>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</si>
  <si>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</si>
  <si>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</si>
  <si>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</si>
  <si>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</si>
  <si>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</si>
  <si>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</si>
  <si>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</si>
  <si>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</si>
  <si>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</si>
  <si>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</si>
  <si>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</si>
  <si>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</si>
  <si>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</si>
  <si>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</si>
  <si>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</si>
  <si>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</si>
  <si>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</si>
  <si>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</si>
  <si>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</si>
  <si>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</si>
  <si>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</si>
  <si>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</si>
  <si>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</si>
  <si>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</si>
  <si>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</si>
  <si>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</si>
  <si>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</si>
  <si>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</si>
  <si>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</si>
  <si>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</si>
  <si>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</si>
  <si>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</si>
  <si>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</si>
  <si>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</si>
  <si>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</si>
  <si>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</si>
  <si>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</si>
  <si>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</si>
  <si>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</si>
  <si>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</si>
  <si>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</si>
  <si>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</si>
  <si>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</si>
  <si>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</si>
  <si>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</si>
  <si>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</si>
  <si>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</si>
  <si>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</si>
  <si>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</si>
  <si>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</si>
  <si>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</si>
  <si>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</si>
  <si>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</si>
  <si>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</si>
  <si>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</si>
  <si>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</si>
  <si>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</si>
  <si>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</si>
  <si>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</si>
  <si>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</si>
  <si>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</si>
  <si>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</si>
  <si>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</si>
  <si>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</si>
  <si>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</si>
  <si>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</si>
  <si>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</si>
  <si>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</si>
  <si>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</si>
  <si>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</si>
  <si>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</si>
  <si>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</si>
  <si>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</si>
  <si>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</si>
  <si>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</si>
  <si>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</si>
  <si>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</si>
  <si>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</si>
  <si>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</si>
  <si>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</si>
  <si>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</si>
  <si>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</si>
  <si>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</si>
  <si>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</si>
  <si>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</si>
  <si>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</si>
  <si>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</si>
  <si>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</si>
  <si>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</si>
  <si>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</si>
  <si>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</si>
  <si>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</si>
  <si>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</si>
  <si>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</si>
  <si>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</si>
  <si>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</si>
  <si>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</si>
  <si>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</si>
  <si>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</si>
  <si>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</si>
  <si>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</si>
  <si>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</si>
  <si>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</si>
  <si>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</si>
  <si>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</si>
  <si>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</si>
  <si>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</si>
  <si>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</si>
  <si>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</si>
  <si>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</si>
  <si>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</si>
  <si>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</si>
  <si>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</si>
  <si>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</si>
  <si>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</si>
  <si>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</si>
  <si>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</si>
  <si>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</si>
  <si>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</si>
  <si>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</si>
  <si>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</si>
  <si>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</si>
  <si>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</si>
  <si>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</si>
  <si>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</si>
  <si>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</si>
  <si>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</si>
  <si>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</si>
  <si>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</si>
  <si>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</si>
  <si>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</si>
  <si>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</si>
  <si>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</si>
  <si>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</si>
  <si>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</si>
  <si>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</si>
  <si>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</si>
  <si>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</si>
  <si>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</si>
  <si>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</si>
  <si>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</si>
  <si>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</si>
  <si>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</si>
  <si>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</si>
  <si>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</si>
  <si>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</si>
  <si>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</si>
  <si>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</si>
  <si>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</si>
  <si>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</si>
  <si>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</si>
  <si>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</si>
  <si>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</si>
  <si>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</si>
  <si>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</si>
  <si>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</si>
  <si>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</si>
  <si>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</si>
  <si>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</si>
  <si>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</si>
  <si>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</si>
  <si>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</si>
  <si>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</si>
  <si>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</si>
  <si>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</si>
  <si>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</si>
  <si>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</si>
  <si>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</si>
  <si>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</si>
  <si>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</si>
  <si>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</si>
  <si>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</si>
  <si>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</si>
  <si>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</si>
  <si>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</si>
  <si>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</si>
  <si>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</si>
  <si>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</si>
  <si>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</si>
  <si>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</si>
  <si>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</si>
  <si>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</si>
  <si>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</si>
  <si>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</si>
  <si>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</si>
  <si>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</si>
  <si>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</si>
  <si>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</si>
  <si>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</si>
  <si>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</si>
  <si>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</si>
  <si>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</si>
  <si>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</si>
  <si>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</si>
  <si>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</si>
  <si>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</si>
  <si>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</si>
  <si>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</si>
  <si>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</si>
  <si>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</si>
  <si>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</si>
  <si>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</si>
  <si>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</si>
  <si>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</si>
  <si>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</si>
  <si>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</si>
  <si>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</si>
  <si>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</si>
  <si>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</si>
  <si>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</si>
  <si>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</si>
  <si>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</si>
  <si>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</si>
  <si>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</si>
  <si>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</si>
  <si>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</si>
  <si>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</si>
  <si>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</si>
  <si>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</si>
  <si>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</si>
  <si>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</si>
  <si>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</si>
  <si>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</si>
  <si>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</si>
  <si>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</si>
  <si>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</si>
  <si>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</si>
  <si>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</si>
  <si>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</si>
  <si>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</si>
  <si>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</si>
  <si>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</si>
  <si>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</si>
  <si>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</si>
  <si>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</si>
  <si>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</si>
  <si>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</si>
  <si>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</si>
  <si>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</si>
  <si>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</si>
  <si>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</si>
  <si>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</si>
  <si>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</si>
  <si>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</si>
  <si>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</si>
  <si>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</si>
  <si>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</si>
  <si>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</si>
  <si>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</si>
  <si>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</si>
  <si>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</si>
  <si>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</si>
  <si>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</si>
  <si>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</si>
  <si>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</si>
  <si>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</si>
  <si>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</si>
  <si>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</si>
  <si>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</si>
  <si>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</si>
  <si>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</si>
  <si>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</si>
  <si>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</si>
  <si>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</si>
  <si>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</si>
  <si>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</si>
  <si>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</si>
  <si>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</si>
  <si>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</si>
  <si>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</si>
  <si>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</si>
  <si>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</si>
  <si>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</si>
  <si>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</si>
  <si>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</si>
  <si>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</si>
  <si>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</si>
  <si>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</si>
  <si>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</si>
  <si>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</si>
  <si>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</si>
  <si>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</si>
  <si>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</si>
  <si>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</si>
  <si>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</si>
  <si>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</si>
  <si>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</si>
  <si>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</si>
  <si>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</si>
  <si>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</si>
  <si>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</si>
  <si>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</si>
  <si>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</si>
  <si>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</si>
  <si>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</si>
  <si>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</si>
  <si>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</si>
  <si>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</si>
  <si>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</si>
  <si>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</si>
  <si>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</si>
  <si>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</si>
  <si>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</si>
  <si>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</si>
  <si>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</si>
  <si>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</si>
  <si>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</si>
  <si>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</si>
  <si>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</si>
  <si>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</si>
  <si>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</si>
  <si>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</si>
  <si>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</si>
  <si>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</si>
  <si>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</si>
  <si>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</si>
  <si>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</si>
  <si>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</si>
  <si>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</si>
  <si>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</si>
  <si>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</si>
  <si>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</si>
  <si>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</si>
  <si>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</si>
  <si>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</si>
  <si>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</si>
  <si>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</si>
  <si>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</si>
  <si>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</si>
  <si>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</si>
  <si>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</si>
  <si>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</si>
  <si>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</si>
  <si>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</si>
  <si>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</si>
  <si>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</si>
  <si>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</si>
  <si>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</si>
  <si>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</si>
  <si>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</si>
  <si>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</si>
  <si>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</si>
  <si>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</si>
  <si>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</si>
  <si>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</si>
  <si>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</si>
  <si>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</si>
  <si>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</si>
  <si>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</si>
  <si>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</si>
  <si>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</si>
  <si>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</si>
  <si>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</si>
  <si>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</si>
  <si>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</si>
  <si>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</si>
  <si>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</si>
  <si>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</si>
  <si>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</si>
  <si>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</si>
  <si>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</si>
  <si>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</si>
  <si>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</si>
  <si>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</si>
  <si>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</si>
  <si>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</si>
  <si>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</si>
  <si>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</si>
  <si>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</si>
  <si>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</si>
  <si>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</si>
  <si>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</si>
  <si>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</si>
  <si>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</si>
  <si>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</si>
  <si>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</si>
  <si>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</si>
  <si>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</si>
  <si>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</si>
  <si>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</si>
  <si>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</si>
  <si>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</si>
  <si>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</si>
  <si>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</si>
  <si>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</si>
  <si>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</si>
  <si>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</si>
  <si>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</si>
  <si>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</si>
  <si>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</si>
  <si>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</si>
  <si>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</si>
  <si>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</si>
  <si>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</si>
  <si>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</si>
  <si>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</si>
  <si>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</si>
  <si>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</si>
  <si>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</si>
  <si>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</si>
  <si>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</si>
  <si>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</si>
  <si>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</si>
  <si>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</si>
  <si>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</si>
  <si>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</si>
  <si>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</si>
  <si>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</si>
  <si>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</si>
  <si>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</si>
  <si>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</si>
  <si>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</si>
  <si>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</si>
  <si>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</si>
  <si>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</si>
  <si>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</si>
  <si>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</si>
  <si>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</si>
  <si>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</si>
  <si>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</si>
  <si>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</si>
  <si>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</si>
  <si>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</si>
  <si>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</si>
  <si>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</si>
  <si>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</si>
  <si>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</si>
  <si>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</si>
  <si>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</si>
  <si>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</si>
  <si>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</si>
  <si>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</si>
  <si>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</si>
  <si>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</si>
  <si>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</si>
  <si>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</si>
  <si>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</si>
  <si>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</si>
  <si>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</si>
  <si>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</si>
  <si>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</si>
  <si>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</si>
  <si>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</si>
  <si>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</si>
  <si>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</si>
  <si>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</si>
  <si>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</si>
  <si>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</si>
  <si>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</si>
  <si>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</si>
  <si>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</si>
  <si>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</si>
  <si>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</si>
  <si>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</si>
  <si>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</si>
  <si>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</si>
  <si>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</si>
  <si>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</si>
  <si>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</si>
  <si>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</si>
  <si>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</si>
  <si>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</si>
  <si>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</si>
  <si>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</si>
  <si>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</si>
  <si>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</si>
  <si>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</si>
  <si>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</si>
  <si>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</si>
  <si>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</si>
  <si>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</si>
  <si>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</si>
  <si>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</si>
  <si>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</si>
  <si>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</si>
  <si>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</si>
  <si>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</si>
  <si>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</si>
  <si>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</si>
  <si>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</si>
  <si>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</si>
  <si>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</si>
  <si>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</si>
  <si>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</si>
  <si>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</si>
  <si>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</si>
  <si>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</si>
  <si>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</si>
  <si>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</si>
  <si>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</si>
  <si>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</si>
  <si>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</si>
  <si>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</si>
  <si>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</si>
  <si>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</si>
  <si>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</si>
  <si>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</si>
  <si>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</si>
  <si>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</si>
  <si>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</si>
  <si>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</si>
  <si>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</si>
  <si>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</si>
  <si>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</si>
  <si>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</si>
  <si>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</si>
  <si>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</si>
  <si>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</si>
  <si>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</si>
  <si>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</si>
  <si>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</si>
  <si>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</si>
  <si>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</si>
  <si>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</si>
  <si>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</si>
  <si>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</si>
  <si>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</si>
  <si>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</si>
  <si>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</si>
  <si>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</si>
  <si>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</si>
  <si>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</si>
  <si>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</si>
  <si>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</si>
  <si>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</si>
  <si>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</si>
  <si>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</si>
  <si>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</si>
  <si>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</si>
  <si>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</si>
  <si>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</si>
  <si>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</si>
  <si>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</si>
  <si>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</si>
  <si>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</si>
  <si>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</si>
  <si>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</si>
  <si>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</si>
  <si>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</si>
  <si>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</si>
  <si>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</si>
  <si>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</si>
  <si>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</si>
  <si>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</si>
  <si>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</si>
  <si>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</si>
  <si>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</si>
  <si>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</si>
  <si>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</si>
  <si>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</si>
  <si>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</si>
  <si>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</si>
  <si>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</si>
  <si>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</si>
  <si>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</si>
  <si>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</si>
  <si>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</si>
  <si>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</si>
  <si>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</si>
  <si>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</si>
  <si>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</si>
  <si>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</si>
  <si>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</si>
  <si>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</si>
  <si>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</si>
  <si>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</si>
  <si>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</si>
  <si>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</si>
  <si>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</si>
  <si>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</si>
  <si>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</si>
  <si>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</si>
  <si>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</si>
  <si>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</si>
  <si>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</si>
  <si>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</si>
  <si>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</si>
  <si>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</si>
  <si>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</si>
  <si>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</si>
  <si>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</si>
  <si>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</si>
  <si>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</si>
  <si>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</si>
  <si>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</si>
  <si>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</si>
  <si>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</si>
  <si>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</si>
  <si>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</si>
  <si>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</si>
  <si>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</si>
  <si>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</si>
  <si>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</si>
  <si>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</si>
  <si>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</si>
  <si>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</si>
  <si>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</si>
  <si>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</si>
  <si>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</si>
  <si>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</si>
  <si>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</si>
  <si>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</si>
  <si>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</si>
  <si>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</si>
  <si>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</si>
  <si>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</si>
  <si>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</si>
  <si>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</si>
  <si>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</si>
  <si>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</si>
  <si>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</si>
  <si>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</si>
  <si>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</si>
  <si>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</si>
  <si>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</si>
  <si>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</si>
  <si>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</si>
  <si>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</si>
  <si>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</si>
  <si>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</si>
  <si>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</si>
  <si>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</si>
  <si>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</si>
  <si>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</si>
  <si>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</si>
  <si>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</si>
  <si>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</si>
  <si>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</si>
  <si>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</si>
  <si>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</si>
  <si>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</si>
  <si>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</si>
  <si>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</si>
  <si>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</si>
  <si>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</si>
  <si>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</si>
  <si>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</si>
  <si>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</si>
  <si>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</si>
  <si>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</si>
  <si>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</si>
  <si>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</si>
  <si>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</si>
  <si>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</si>
  <si>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</si>
  <si>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</si>
  <si>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</si>
  <si>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</si>
  <si>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</si>
  <si>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</si>
  <si>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</si>
  <si>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</si>
  <si>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</si>
  <si>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</si>
  <si>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</si>
  <si>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</si>
  <si>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</si>
  <si>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</si>
  <si>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</si>
  <si>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</si>
  <si>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</si>
  <si>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</si>
  <si>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</si>
  <si>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</si>
  <si>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</si>
  <si>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</si>
  <si>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</si>
  <si>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</si>
  <si>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</si>
  <si>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</si>
  <si>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</si>
  <si>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</si>
  <si>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</si>
  <si>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</si>
  <si>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</si>
  <si>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</si>
  <si>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</si>
  <si>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</si>
  <si>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</si>
  <si>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</si>
  <si>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</si>
  <si>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</si>
  <si>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</si>
  <si>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</si>
  <si>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</si>
  <si>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</si>
  <si>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</si>
  <si>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</si>
  <si>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</si>
  <si>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</si>
  <si>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</si>
  <si>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</si>
  <si>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</si>
  <si>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</si>
  <si>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</si>
  <si>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</si>
  <si>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</si>
  <si>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</si>
  <si>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</si>
  <si>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</si>
  <si>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</si>
  <si>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</si>
  <si>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</si>
  <si>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</si>
  <si>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</si>
  <si>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</si>
  <si>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</si>
  <si>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</si>
  <si>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</si>
  <si>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</si>
  <si>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</si>
  <si>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</si>
  <si>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</si>
  <si>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</si>
  <si>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</si>
  <si>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</si>
  <si>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</si>
  <si>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</si>
  <si>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</si>
  <si>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</si>
  <si>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</si>
  <si>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</si>
  <si>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</si>
  <si>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</si>
  <si>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</si>
  <si>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</si>
  <si>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</si>
  <si>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</si>
  <si>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</si>
  <si>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</si>
  <si>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</si>
  <si>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</si>
  <si>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</si>
  <si>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</si>
  <si>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</si>
  <si>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</si>
  <si>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</si>
  <si>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</si>
  <si>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</si>
  <si>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</si>
  <si>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</si>
  <si>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</si>
  <si>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</si>
  <si>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</si>
  <si>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</si>
  <si>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</si>
  <si>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</si>
  <si>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</si>
  <si>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</si>
  <si>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</si>
  <si>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</si>
  <si>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</si>
  <si>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</si>
  <si>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</si>
  <si>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</si>
  <si>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</si>
  <si>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</si>
  <si>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</si>
  <si>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</si>
  <si>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</si>
  <si>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</si>
  <si>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</si>
  <si>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</si>
  <si>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</si>
  <si>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</si>
  <si>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</si>
  <si>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</si>
  <si>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</si>
  <si>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</si>
  <si>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</si>
  <si>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</si>
  <si>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</si>
  <si>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</si>
  <si>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</si>
  <si>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</si>
  <si>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</si>
  <si>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</si>
  <si>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</si>
  <si>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</si>
  <si>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</si>
  <si>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</si>
  <si>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</si>
  <si>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</si>
  <si>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</si>
  <si>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</si>
  <si>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</si>
  <si>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</si>
  <si>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</si>
  <si>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</si>
  <si>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</si>
  <si>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</si>
  <si>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</si>
  <si>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</si>
  <si>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</si>
  <si>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</si>
  <si>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</si>
  <si>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</si>
  <si>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</si>
  <si>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</si>
  <si>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</si>
  <si>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</si>
  <si>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</si>
  <si>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</si>
  <si>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</si>
  <si>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</si>
  <si>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</si>
  <si>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</si>
  <si>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</si>
  <si>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</si>
  <si>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</si>
  <si>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</si>
  <si>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</si>
  <si>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</si>
  <si>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</si>
  <si>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</si>
  <si>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</si>
  <si>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</si>
  <si>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</si>
  <si>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</si>
  <si>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</si>
  <si>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</si>
  <si>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</si>
  <si>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</si>
  <si>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</si>
  <si>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</si>
  <si>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</si>
  <si>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</si>
  <si>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</si>
  <si>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</si>
  <si>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</si>
  <si>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</si>
  <si>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</si>
  <si>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</si>
  <si>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</si>
  <si>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</si>
  <si>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</si>
  <si>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</si>
  <si>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</si>
  <si>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</si>
  <si>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</si>
  <si>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</si>
  <si>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</si>
  <si>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</si>
  <si>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</si>
  <si>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</si>
  <si>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</si>
  <si>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</si>
  <si>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</si>
  <si>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</si>
  <si>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</si>
  <si>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</si>
  <si>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</si>
  <si>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</si>
  <si>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</si>
  <si>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</si>
  <si>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</si>
  <si>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</si>
  <si>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</si>
  <si>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</si>
  <si>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</si>
  <si>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</si>
  <si>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</si>
  <si>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</si>
  <si>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</si>
  <si>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</si>
  <si>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</si>
  <si>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</si>
  <si>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</si>
  <si>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</si>
  <si>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</si>
  <si>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</si>
  <si>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</si>
  <si>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</si>
  <si>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</si>
  <si>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</si>
  <si>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</si>
  <si>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</si>
  <si>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</si>
  <si>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</si>
  <si>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</si>
  <si>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</si>
  <si>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</si>
  <si>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</si>
  <si>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</si>
  <si>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</si>
  <si>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</si>
  <si>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</si>
  <si>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</si>
  <si>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</si>
  <si>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</si>
  <si>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</si>
  <si>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</si>
  <si>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</si>
  <si>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</si>
  <si>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</si>
  <si>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</si>
  <si>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</si>
  <si>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</si>
  <si>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</si>
  <si>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</si>
  <si>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</si>
  <si>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</si>
  <si>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</si>
  <si>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</si>
  <si>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</si>
  <si>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</si>
  <si>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</si>
  <si>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</si>
  <si>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</si>
  <si>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</si>
  <si>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</si>
  <si>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</si>
  <si>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</si>
  <si>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</si>
  <si>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</si>
  <si>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</si>
  <si>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</si>
  <si>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</si>
  <si>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</si>
  <si>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</si>
  <si>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</si>
  <si>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</si>
  <si>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</si>
  <si>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</si>
  <si>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</si>
  <si>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</si>
  <si>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</si>
  <si>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</si>
  <si>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</si>
  <si>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</si>
  <si>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</si>
  <si>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</si>
  <si>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</si>
  <si>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</si>
  <si>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</si>
  <si>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</si>
  <si>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</si>
  <si>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</si>
  <si>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</si>
  <si>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</si>
  <si>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</si>
  <si>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</si>
  <si>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</si>
  <si>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</si>
  <si>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</si>
  <si>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</si>
  <si>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</si>
  <si>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</si>
  <si>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</si>
  <si>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</si>
  <si>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</si>
  <si>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</si>
  <si>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</si>
  <si>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</si>
  <si>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</si>
  <si>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</si>
  <si>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</si>
  <si>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</si>
  <si>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</si>
  <si>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</si>
  <si>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</si>
  <si>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</si>
  <si>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</si>
  <si>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</si>
  <si>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</si>
  <si>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</si>
  <si>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</si>
  <si>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</si>
  <si>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</si>
  <si>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</si>
  <si>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</si>
  <si>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</si>
  <si>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</si>
  <si>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</si>
  <si>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</si>
  <si>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</si>
  <si>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</si>
  <si>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</si>
  <si>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</si>
  <si>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</si>
  <si>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</si>
  <si>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</si>
  <si>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</si>
  <si>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</si>
  <si>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</si>
  <si>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</si>
  <si>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</si>
  <si>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</si>
  <si>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</si>
  <si>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</si>
  <si>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</si>
  <si>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</si>
  <si>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</si>
  <si>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</si>
  <si>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</si>
  <si>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</si>
  <si>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</si>
  <si>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</si>
  <si>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</si>
  <si>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</si>
  <si>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</si>
  <si>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</si>
  <si>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</si>
  <si>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</si>
  <si>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</si>
  <si>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</si>
  <si>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</si>
  <si>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</si>
  <si>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</si>
  <si>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</si>
  <si>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</si>
  <si>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</si>
  <si>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</si>
  <si>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</si>
  <si>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</si>
  <si>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</si>
  <si>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</si>
  <si>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</si>
  <si>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</si>
  <si>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</si>
  <si>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</si>
  <si>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</si>
  <si>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</si>
  <si>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</si>
  <si>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</si>
  <si>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</si>
  <si>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</si>
  <si>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</si>
  <si>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</si>
  <si>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</si>
  <si>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</si>
  <si>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</si>
  <si>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</si>
  <si>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</si>
  <si>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</si>
  <si>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</si>
  <si>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</si>
  <si>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</si>
  <si>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</si>
  <si>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</si>
  <si>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</si>
  <si>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</si>
  <si>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</si>
  <si>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</si>
  <si>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</si>
  <si>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</si>
  <si>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</si>
  <si>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</si>
  <si>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</si>
  <si>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</si>
  <si>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</si>
  <si>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</si>
  <si>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</si>
  <si>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</si>
  <si>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</si>
  <si>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</si>
  <si>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</si>
  <si>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</si>
  <si>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</si>
  <si>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</si>
  <si>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</si>
  <si>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</si>
  <si>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</si>
  <si>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</si>
  <si>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</si>
  <si>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</si>
  <si>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</si>
  <si>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</si>
  <si>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</si>
  <si>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</si>
  <si>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</si>
  <si>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</si>
  <si>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</si>
  <si>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</si>
  <si>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</si>
  <si>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</si>
  <si>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</si>
  <si>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</si>
  <si>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</si>
  <si>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</si>
  <si>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</si>
  <si>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</si>
  <si>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</si>
  <si>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</si>
  <si>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</si>
  <si>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</si>
  <si>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</si>
  <si>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</si>
  <si>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</si>
  <si>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</si>
  <si>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</si>
  <si>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</si>
  <si>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</si>
  <si>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</si>
  <si>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</si>
  <si>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</si>
  <si>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</si>
  <si>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</si>
  <si>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</si>
  <si>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</si>
  <si>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</si>
  <si>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</si>
  <si>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</si>
  <si>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</si>
  <si>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</si>
  <si>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</si>
  <si>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</si>
  <si>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</si>
  <si>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</si>
  <si>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</si>
  <si>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</si>
  <si>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</si>
  <si>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</si>
  <si>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</si>
  <si>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</si>
  <si>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</si>
  <si>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</si>
  <si>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</si>
  <si>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</si>
  <si>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</si>
  <si>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</si>
  <si>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</si>
  <si>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</si>
  <si>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</si>
  <si>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</si>
  <si>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</si>
  <si>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</si>
  <si>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</si>
  <si>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</si>
  <si>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</si>
  <si>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</si>
  <si>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</si>
  <si>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</si>
  <si>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</si>
  <si>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</si>
  <si>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</si>
  <si>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</si>
  <si>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</si>
  <si>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</si>
  <si>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</si>
  <si>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</si>
  <si>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</si>
  <si>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</si>
  <si>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</si>
  <si>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</si>
  <si>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</si>
  <si>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</si>
  <si>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</si>
  <si>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</si>
  <si>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</si>
  <si>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</si>
  <si>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</si>
  <si>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</si>
  <si>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</si>
  <si>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</si>
  <si>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</si>
  <si>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</si>
  <si>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</si>
  <si>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</si>
  <si>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</si>
  <si>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</si>
  <si>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</si>
  <si>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</si>
  <si>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</si>
  <si>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</si>
  <si>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</si>
  <si>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</si>
  <si>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</si>
  <si>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</si>
  <si>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</si>
  <si>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</si>
  <si>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</si>
  <si>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</si>
  <si>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</si>
  <si>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</si>
  <si>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</si>
  <si>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</si>
  <si>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</si>
  <si>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</si>
  <si>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</si>
  <si>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</si>
  <si>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</si>
  <si>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</si>
  <si>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</si>
  <si>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</si>
  <si>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</si>
  <si>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</si>
  <si>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</si>
  <si>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</si>
  <si>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</si>
  <si>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</si>
  <si>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</si>
  <si>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</si>
  <si>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</si>
  <si>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</si>
  <si>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</si>
  <si>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</si>
  <si>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</si>
  <si>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</si>
  <si>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</si>
  <si>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</si>
  <si>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</si>
  <si>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</si>
  <si>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</si>
  <si>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</si>
  <si>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</si>
  <si>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</si>
  <si>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</si>
  <si>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</si>
  <si>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</si>
  <si>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</si>
  <si>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</si>
  <si>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</si>
  <si>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</si>
  <si>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</si>
  <si>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</si>
  <si>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</si>
  <si>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</si>
  <si>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</si>
  <si>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</si>
  <si>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</si>
  <si>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</si>
  <si>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</si>
  <si>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</si>
  <si>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</si>
  <si>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</si>
  <si>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</si>
  <si>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</si>
  <si>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</si>
  <si>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</si>
  <si>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</si>
  <si>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</si>
  <si>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</si>
  <si>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</si>
  <si>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</si>
  <si>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</si>
  <si>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</si>
  <si>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</si>
  <si>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</si>
  <si>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</si>
  <si>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</si>
  <si>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</si>
  <si>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</si>
  <si>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</si>
  <si>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</si>
  <si>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</si>
  <si>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</si>
  <si>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</si>
  <si>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</si>
  <si>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</si>
  <si>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</si>
  <si>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</si>
  <si>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</si>
  <si>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</si>
  <si>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</si>
  <si>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</si>
  <si>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</si>
  <si>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</si>
  <si>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</si>
  <si>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</si>
  <si>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</si>
  <si>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</si>
  <si>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</si>
  <si>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</si>
  <si>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</si>
  <si>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</si>
  <si>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</si>
  <si>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</si>
  <si>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</si>
  <si>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</si>
  <si>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</si>
  <si>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</si>
  <si>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</si>
  <si>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</si>
  <si>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</si>
  <si>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</si>
  <si>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</si>
  <si>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</si>
  <si>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</si>
  <si>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</si>
  <si>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</si>
  <si>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</si>
  <si>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</si>
  <si>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</si>
  <si>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</si>
  <si>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</si>
  <si>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</si>
  <si>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</si>
  <si>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</si>
  <si>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</si>
  <si>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</si>
  <si>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</si>
  <si>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</si>
  <si>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</si>
  <si>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</si>
  <si>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</si>
  <si>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</si>
  <si>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</si>
  <si>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</si>
  <si>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</si>
  <si>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</si>
  <si>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</si>
  <si>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</si>
  <si>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</si>
  <si>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</si>
  <si>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</si>
  <si>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</si>
  <si>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</si>
  <si>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</si>
  <si>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</si>
  <si>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</si>
  <si>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</si>
  <si>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</si>
  <si>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</si>
  <si>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</si>
  <si>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</si>
  <si>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</si>
  <si>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</si>
  <si>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</si>
  <si>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</si>
  <si>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</si>
  <si>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</si>
  <si>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</si>
  <si>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</si>
  <si>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</si>
  <si>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</si>
  <si>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</si>
  <si>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</si>
  <si>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</si>
  <si>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</si>
  <si>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</si>
  <si>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</si>
  <si>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</si>
  <si>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</si>
  <si>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</si>
  <si>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</si>
  <si>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</si>
  <si>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</si>
  <si>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</si>
  <si>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</si>
  <si>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</si>
  <si>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</si>
  <si>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</si>
  <si>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</si>
  <si>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</si>
  <si>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</si>
  <si>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</si>
  <si>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</si>
  <si>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</si>
  <si>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</si>
  <si>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</si>
  <si>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</si>
  <si>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</si>
  <si>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</si>
  <si>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</si>
  <si>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</si>
  <si>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</si>
  <si>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</si>
  <si>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</si>
  <si>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</si>
  <si>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</si>
  <si>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</si>
  <si>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</si>
  <si>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</si>
  <si>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</si>
  <si>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</si>
  <si>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</si>
  <si>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</si>
  <si>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</si>
  <si>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</si>
  <si>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</si>
  <si>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</si>
  <si>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</si>
  <si>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</si>
  <si>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</si>
  <si>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</si>
  <si>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</si>
  <si>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</si>
  <si>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</si>
  <si>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</si>
  <si>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</si>
  <si>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</si>
  <si>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</si>
  <si>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</si>
  <si>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</si>
  <si>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</si>
  <si>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</si>
  <si>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</si>
  <si>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</si>
  <si>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</si>
  <si>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</si>
  <si>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</si>
  <si>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</si>
  <si>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</si>
  <si>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</si>
  <si>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</si>
  <si>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</si>
  <si>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</si>
  <si>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</si>
  <si>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</si>
  <si>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</si>
  <si>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</si>
  <si>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</si>
  <si>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</si>
  <si>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</si>
  <si>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</si>
  <si>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</si>
  <si>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</si>
  <si>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</si>
  <si>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</si>
  <si>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</si>
  <si>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</si>
  <si>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</si>
  <si>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</si>
  <si>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</si>
  <si>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</si>
  <si>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</si>
  <si>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</si>
  <si>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</si>
  <si>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</si>
  <si>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</si>
  <si>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</si>
  <si>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</si>
  <si>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</si>
  <si>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</si>
  <si>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</si>
  <si>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</si>
  <si>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</si>
  <si>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</si>
  <si>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</si>
  <si>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</si>
  <si>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</si>
  <si>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</si>
  <si>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</si>
  <si>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</si>
  <si>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</si>
  <si>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</si>
  <si>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</si>
  <si>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</si>
  <si>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</si>
  <si>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</si>
  <si>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</si>
  <si>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</si>
  <si>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</si>
  <si>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</si>
  <si>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</si>
  <si>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</si>
  <si>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</si>
  <si>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</si>
  <si>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</si>
  <si>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</si>
  <si>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</si>
  <si>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</si>
  <si>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</si>
  <si>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</si>
  <si>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</si>
  <si>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</si>
  <si>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</si>
  <si>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</si>
  <si>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</si>
  <si>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</si>
  <si>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</si>
  <si>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</si>
  <si>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</si>
  <si>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</si>
  <si>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</si>
  <si>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</si>
  <si>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</si>
  <si>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</si>
  <si>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</si>
  <si>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</si>
  <si>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</si>
  <si>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</si>
  <si>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</si>
  <si>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</si>
  <si>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</si>
  <si>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</si>
  <si>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</si>
  <si>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</si>
  <si>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</si>
  <si>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</si>
  <si>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</si>
  <si>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</si>
  <si>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</si>
  <si>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</si>
  <si>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</si>
  <si>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</si>
  <si>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</si>
  <si>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</si>
  <si>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</si>
  <si>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</si>
  <si>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</si>
  <si>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</si>
  <si>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</si>
  <si>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</si>
  <si>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</si>
  <si>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</si>
  <si>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</si>
  <si>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</si>
  <si>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</si>
  <si>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</si>
  <si>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</si>
  <si>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</si>
  <si>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</si>
  <si>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</si>
  <si>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</si>
  <si>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</si>
  <si>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</si>
  <si>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</si>
  <si>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</si>
  <si>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</si>
  <si>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</si>
  <si>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</si>
  <si>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</si>
  <si>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</si>
  <si>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</si>
  <si>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</si>
  <si>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</si>
  <si>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</si>
  <si>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</si>
  <si>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</si>
  <si>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</si>
  <si>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</si>
  <si>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</si>
  <si>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</si>
  <si>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</si>
  <si>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</si>
  <si>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</si>
  <si>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</si>
  <si>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</si>
  <si>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</si>
  <si>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</si>
  <si>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</si>
  <si>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</si>
  <si>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</si>
  <si>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</si>
  <si>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</si>
  <si>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</si>
  <si>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</si>
  <si>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</si>
  <si>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</si>
  <si>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</si>
  <si>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</si>
  <si>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</si>
  <si>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</si>
  <si>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</si>
  <si>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</si>
  <si>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</si>
  <si>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</si>
  <si>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</si>
  <si>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</si>
  <si>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</si>
  <si>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</si>
  <si>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</si>
  <si>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</si>
  <si>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</si>
  <si>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</si>
  <si>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</si>
  <si>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</si>
  <si>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</si>
  <si>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</si>
  <si>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</si>
  <si>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</si>
  <si>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</si>
  <si>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</si>
  <si>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</si>
  <si>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</si>
  <si>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</si>
  <si>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</si>
  <si>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</si>
  <si>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</si>
  <si>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</si>
  <si>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</si>
  <si>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</si>
  <si>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</si>
  <si>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</si>
  <si>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</si>
  <si>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</si>
  <si>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</si>
  <si>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</si>
  <si>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</si>
  <si>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</si>
  <si>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</si>
  <si>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</si>
  <si>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</si>
  <si>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</si>
  <si>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</si>
  <si>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</si>
  <si>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</si>
  <si>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</si>
  <si>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</si>
  <si>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</si>
  <si>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</si>
  <si>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</si>
  <si>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</si>
  <si>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</si>
  <si>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</si>
  <si>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</si>
  <si>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</si>
  <si>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</si>
  <si>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</si>
  <si>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</si>
  <si>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</si>
  <si>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</si>
  <si>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</si>
  <si>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</si>
  <si>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</si>
  <si>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</si>
  <si>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</si>
  <si>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</si>
  <si>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</si>
  <si>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</si>
  <si>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</si>
  <si>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</si>
  <si>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</si>
  <si>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</si>
  <si>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</si>
  <si>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</si>
  <si>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</si>
  <si>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</si>
  <si>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</si>
  <si>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</si>
  <si>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</si>
  <si>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</si>
  <si>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</si>
  <si>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</si>
  <si>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</si>
  <si>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</si>
  <si>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</si>
  <si>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</si>
  <si>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</si>
  <si>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</si>
  <si>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</si>
  <si>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</si>
  <si>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</si>
  <si>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</si>
  <si>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</si>
  <si>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</si>
  <si>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</si>
  <si>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</si>
  <si>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</si>
  <si>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</si>
  <si>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</si>
  <si>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</si>
  <si>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</si>
  <si>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</si>
  <si>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</si>
  <si>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</si>
  <si>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</si>
  <si>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</si>
  <si>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</si>
  <si>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</si>
  <si>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</si>
  <si>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</si>
  <si>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</si>
  <si>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</si>
  <si>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</si>
  <si>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</si>
  <si>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</si>
  <si>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</si>
  <si>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</si>
  <si>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</si>
  <si>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</si>
  <si>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</si>
  <si>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</si>
  <si>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</si>
  <si>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</si>
  <si>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</si>
  <si>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</si>
  <si>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</si>
  <si>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</si>
  <si>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</si>
  <si>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</si>
  <si>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</si>
  <si>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</si>
  <si>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</si>
  <si>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</si>
  <si>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</si>
  <si>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</si>
  <si>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</si>
  <si>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</si>
  <si>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</si>
  <si>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</si>
  <si>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</si>
  <si>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</si>
  <si>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</si>
  <si>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</si>
  <si>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</si>
  <si>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</si>
  <si>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</si>
  <si>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</si>
  <si>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</si>
  <si>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</si>
  <si>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</si>
  <si>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</si>
  <si>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</si>
  <si>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</si>
  <si>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</si>
  <si>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</si>
  <si>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</si>
  <si>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</si>
  <si>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</si>
  <si>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</si>
  <si>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</si>
  <si>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</si>
  <si>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</si>
  <si>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</si>
  <si>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</si>
  <si>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</si>
  <si>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</si>
  <si>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</si>
  <si>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</si>
  <si>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</si>
  <si>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</si>
  <si>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</si>
  <si>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</si>
  <si>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</si>
  <si>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</si>
  <si>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</si>
  <si>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</si>
  <si>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</si>
  <si>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</si>
  <si>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</si>
  <si>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</si>
  <si>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</si>
  <si>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</si>
  <si>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</si>
  <si>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</si>
  <si>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</si>
  <si>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</si>
  <si>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</si>
  <si>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</si>
  <si>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</si>
  <si>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</si>
  <si>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</si>
  <si>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</si>
  <si>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</si>
  <si>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</si>
  <si>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</si>
  <si>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</si>
  <si>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</si>
  <si>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</si>
  <si>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</si>
  <si>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</si>
  <si>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</si>
  <si>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</si>
  <si>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</si>
  <si>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</si>
  <si>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</si>
  <si>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</si>
  <si>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</si>
  <si>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</si>
  <si>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</si>
  <si>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</si>
  <si>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</si>
  <si>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</si>
  <si>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</si>
  <si>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</si>
  <si>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</si>
  <si>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</si>
  <si>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</si>
  <si>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</si>
  <si>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</si>
  <si>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</si>
  <si>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</si>
  <si>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</si>
  <si>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</si>
  <si>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</si>
  <si>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</si>
  <si>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</si>
  <si>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</si>
  <si>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</si>
  <si>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</si>
  <si>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</si>
  <si>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</si>
  <si>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</si>
  <si>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</si>
  <si>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</si>
  <si>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</si>
  <si>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</si>
  <si>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</si>
  <si>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</si>
  <si>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</si>
  <si>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</si>
  <si>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</si>
  <si>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</si>
  <si>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</si>
  <si>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</si>
  <si>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</si>
  <si>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</si>
  <si>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</si>
  <si>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</si>
  <si>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</si>
  <si>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</si>
  <si>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</si>
  <si>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</si>
  <si>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</si>
  <si>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</si>
  <si>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</si>
  <si>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</si>
  <si>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</si>
  <si>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</si>
  <si>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</si>
  <si>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</si>
  <si>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</si>
  <si>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</si>
  <si>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</si>
  <si>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</si>
  <si>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</si>
  <si>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</si>
  <si>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</si>
  <si>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</si>
  <si>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</si>
  <si>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</si>
  <si>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</si>
  <si>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</si>
  <si>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</si>
  <si>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</si>
  <si>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</si>
  <si>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</si>
  <si>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</si>
  <si>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</si>
  <si>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</si>
  <si>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</si>
  <si>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</si>
  <si>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</si>
  <si>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</si>
  <si>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</si>
  <si>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</si>
  <si>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</si>
  <si>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</si>
  <si>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</si>
  <si>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</si>
  <si>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</si>
  <si>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</si>
  <si>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</si>
  <si>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</si>
  <si>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</si>
  <si>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</si>
  <si>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</si>
  <si>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</si>
  <si>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</si>
  <si>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</si>
  <si>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</si>
  <si>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</si>
  <si>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</si>
  <si>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</si>
  <si>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</si>
  <si>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</si>
  <si>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</si>
  <si>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</si>
  <si>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</si>
  <si>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</si>
  <si>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</si>
  <si>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</si>
  <si>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</si>
  <si>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</si>
  <si>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</si>
  <si>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</si>
  <si>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</si>
  <si>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</si>
  <si>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</si>
  <si>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</si>
  <si>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</si>
  <si>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</si>
  <si>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</si>
  <si>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</si>
  <si>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</si>
  <si>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</si>
  <si>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</si>
  <si>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</si>
  <si>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</si>
  <si>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</si>
  <si>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</si>
  <si>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</si>
  <si>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</si>
  <si>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</si>
  <si>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</si>
  <si>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</si>
  <si>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</si>
  <si>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</si>
  <si>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</si>
  <si>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</si>
  <si>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</si>
  <si>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</si>
  <si>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</si>
  <si>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</si>
  <si>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</si>
  <si>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</si>
  <si>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</si>
  <si>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</si>
  <si>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</si>
  <si>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</si>
  <si>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</si>
  <si>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</si>
  <si>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</si>
  <si>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</si>
  <si>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</si>
  <si>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</si>
  <si>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</si>
  <si>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</si>
  <si>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</si>
  <si>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</si>
  <si>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</si>
  <si>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</si>
  <si>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</si>
  <si>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</si>
  <si>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</si>
  <si>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</si>
  <si>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</si>
  <si>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</si>
  <si>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</si>
  <si>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</si>
  <si>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</si>
  <si>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</si>
  <si>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</si>
  <si>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</si>
  <si>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</si>
  <si>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</si>
  <si>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</si>
  <si>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</si>
  <si>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</si>
  <si>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</si>
  <si>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</si>
  <si>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</si>
  <si>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</si>
  <si>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</si>
  <si>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</si>
  <si>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</si>
  <si>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</si>
  <si>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</si>
  <si>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</si>
  <si>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</si>
  <si>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</si>
  <si>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</si>
  <si>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</si>
  <si>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</si>
  <si>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</si>
  <si>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</si>
  <si>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</si>
  <si>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</si>
  <si>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</si>
  <si>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</si>
  <si>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</si>
  <si>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</si>
  <si>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</si>
  <si>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</si>
  <si>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</si>
  <si>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</si>
  <si>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</si>
  <si>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</si>
  <si>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</si>
  <si>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</si>
  <si>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</si>
  <si>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</si>
  <si>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</si>
  <si>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</si>
  <si>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</si>
  <si>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</si>
  <si>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</si>
  <si>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</si>
  <si>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</si>
  <si>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</si>
  <si>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</si>
  <si>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</si>
  <si>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</si>
  <si>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</si>
  <si>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</si>
  <si>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</si>
  <si>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</si>
  <si>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</si>
  <si>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</si>
  <si>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</si>
  <si>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</si>
  <si>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</si>
  <si>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</si>
  <si>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</si>
  <si>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</si>
  <si>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</si>
  <si>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</si>
  <si>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</si>
  <si>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</si>
  <si>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</si>
  <si>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</si>
  <si>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</si>
  <si>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</si>
  <si>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</si>
  <si>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</si>
  <si>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</si>
  <si>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</si>
  <si>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</si>
  <si>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</si>
  <si>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</si>
  <si>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</si>
  <si>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</si>
  <si>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</si>
  <si>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</si>
  <si>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</si>
  <si>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</si>
  <si>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</si>
  <si>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</si>
  <si>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</si>
  <si>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</si>
  <si>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</si>
  <si>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</si>
  <si>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</si>
  <si>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</si>
  <si>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</si>
  <si>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</si>
  <si>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</si>
  <si>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</si>
  <si>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</si>
  <si>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</si>
  <si>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</si>
  <si>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</si>
  <si>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</si>
  <si>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</si>
  <si>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</si>
  <si>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</si>
  <si>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</si>
  <si>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</si>
  <si>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</si>
  <si>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</si>
  <si>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</si>
  <si>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</si>
  <si>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</si>
  <si>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</si>
  <si>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</si>
  <si>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</si>
  <si>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</si>
  <si>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</si>
  <si>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</si>
  <si>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</si>
  <si>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</si>
  <si>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</si>
  <si>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</si>
  <si>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</si>
  <si>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</si>
  <si>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</si>
  <si>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</si>
  <si>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</si>
  <si>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</si>
  <si>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</si>
  <si>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</si>
  <si>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</si>
  <si>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</si>
  <si>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</si>
  <si>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</si>
  <si>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</si>
  <si>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</si>
  <si>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</si>
  <si>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</si>
  <si>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</si>
  <si>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</si>
  <si>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</si>
  <si>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</si>
  <si>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</si>
  <si>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</si>
  <si>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</si>
  <si>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</si>
  <si>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</si>
  <si>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</si>
  <si>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</si>
  <si>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</si>
  <si>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</si>
  <si>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</si>
  <si>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</si>
  <si>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</si>
  <si>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</si>
  <si>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</si>
  <si>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</si>
  <si>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</si>
  <si>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</si>
  <si>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</si>
  <si>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</si>
  <si>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</si>
  <si>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</si>
  <si>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</si>
  <si>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</si>
  <si>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</si>
  <si>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</si>
  <si>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</si>
  <si>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</si>
  <si>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</si>
  <si>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</si>
  <si>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</si>
  <si>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</si>
  <si>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</si>
  <si>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</si>
  <si>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</si>
  <si>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</si>
  <si>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</si>
  <si>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</si>
  <si>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</si>
  <si>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</si>
  <si>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</si>
  <si>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</si>
  <si>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</si>
  <si>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</si>
  <si>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</si>
  <si>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</si>
  <si>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</si>
  <si>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</si>
  <si>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</si>
  <si>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</si>
  <si>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</si>
  <si>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</si>
  <si>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</si>
  <si>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</si>
  <si>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</si>
  <si>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</si>
  <si>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</si>
  <si>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</si>
  <si>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</si>
  <si>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</si>
  <si>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</si>
  <si>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</si>
  <si>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</si>
  <si>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</si>
  <si>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</si>
  <si>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</si>
  <si>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</si>
  <si>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</si>
  <si>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</si>
  <si>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</si>
  <si>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</si>
  <si>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</si>
  <si>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</si>
  <si>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</si>
  <si>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</si>
  <si>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</si>
  <si>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</si>
  <si>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</si>
  <si>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</si>
  <si>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</si>
  <si>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</si>
  <si>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</si>
  <si>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</si>
  <si>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</si>
  <si>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</si>
  <si>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</si>
  <si>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</si>
  <si>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</si>
  <si>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</si>
  <si>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</si>
  <si>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</si>
  <si>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</si>
  <si>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</si>
  <si>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</si>
  <si>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</si>
  <si>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</si>
  <si>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</si>
  <si>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</si>
  <si>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</si>
  <si>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</si>
  <si>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</si>
  <si>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</si>
  <si>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</si>
  <si>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</si>
  <si>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</si>
  <si>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</si>
  <si>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</si>
  <si>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</si>
  <si>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</si>
  <si>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</si>
  <si>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</si>
  <si>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</si>
  <si>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</si>
  <si>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</si>
  <si>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</si>
  <si>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</si>
  <si>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</si>
  <si>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</si>
  <si>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</si>
  <si>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</si>
  <si>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</si>
  <si>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</si>
  <si>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</si>
  <si>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</si>
  <si>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</si>
  <si>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</si>
  <si>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</si>
  <si>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</si>
  <si>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</si>
  <si>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</si>
  <si>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</si>
  <si>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</si>
  <si>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</si>
  <si>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</si>
  <si>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</si>
  <si>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</si>
  <si>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</si>
  <si>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</si>
  <si>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</si>
  <si>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</si>
  <si>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</si>
  <si>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</si>
  <si>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</si>
  <si>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</si>
  <si>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</si>
  <si>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</si>
  <si>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</si>
  <si>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</si>
  <si>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</si>
  <si>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</si>
  <si>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</si>
  <si>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</si>
  <si>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</si>
  <si>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</si>
  <si>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</si>
  <si>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</si>
  <si>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</si>
  <si>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</si>
  <si>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</si>
  <si>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</si>
  <si>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</si>
  <si>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</si>
  <si>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</si>
  <si>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</si>
  <si>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</si>
  <si>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</si>
  <si>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</si>
  <si>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</si>
  <si>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</si>
  <si>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</si>
  <si>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</si>
  <si>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</si>
  <si>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</si>
  <si>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</si>
  <si>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</si>
  <si>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</si>
  <si>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</si>
  <si>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</si>
  <si>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</si>
  <si>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</si>
  <si>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</si>
  <si>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</si>
  <si>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</si>
  <si>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</si>
  <si>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</si>
  <si>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</si>
  <si>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</si>
  <si>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</si>
  <si>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</si>
  <si>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</si>
  <si>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</si>
  <si>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</si>
  <si>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</si>
  <si>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</si>
  <si>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</si>
  <si>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</si>
  <si>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</si>
  <si>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</si>
  <si>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</si>
  <si>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</si>
  <si>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</si>
  <si>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</si>
  <si>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</si>
  <si>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</si>
  <si>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</si>
  <si>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</si>
  <si>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</si>
  <si>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</si>
  <si>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</si>
  <si>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</si>
  <si>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</si>
  <si>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</si>
  <si>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</si>
  <si>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</si>
  <si>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</si>
  <si>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</si>
  <si>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</si>
  <si>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</si>
  <si>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</si>
  <si>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</si>
  <si>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</si>
  <si>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</si>
  <si>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</si>
  <si>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</si>
  <si>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</si>
  <si>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</si>
  <si>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</si>
  <si>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</si>
  <si>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</si>
  <si>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</si>
  <si>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</si>
  <si>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</si>
  <si>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</si>
  <si>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</si>
  <si>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</si>
  <si>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</si>
  <si>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</si>
  <si>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</si>
  <si>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</si>
  <si>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</si>
  <si>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</si>
  <si>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</si>
  <si>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</si>
  <si>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</si>
  <si>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</si>
  <si>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</si>
  <si>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</si>
  <si>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</si>
  <si>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</si>
  <si>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</si>
  <si>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</si>
  <si>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</si>
  <si>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</si>
  <si>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</si>
  <si>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</si>
  <si>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</si>
  <si>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</si>
  <si>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</si>
  <si>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</si>
  <si>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</si>
  <si>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</si>
  <si>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</si>
  <si>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</si>
  <si>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</si>
  <si>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</si>
  <si>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</si>
  <si>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</si>
  <si>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</si>
  <si>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</si>
  <si>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</si>
  <si>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</si>
  <si>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</si>
  <si>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</si>
  <si>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</si>
  <si>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</si>
  <si>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</si>
  <si>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</si>
  <si>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</si>
  <si>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</si>
  <si>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</si>
  <si>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</si>
  <si>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</si>
  <si>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</si>
  <si>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</si>
  <si>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</si>
  <si>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</si>
  <si>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</si>
  <si>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</si>
  <si>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</si>
  <si>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</si>
  <si>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</si>
  <si>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</si>
  <si>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</si>
  <si>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</si>
  <si>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</si>
  <si>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</si>
  <si>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</si>
  <si>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</si>
  <si>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</si>
  <si>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</si>
  <si>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</si>
  <si>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</si>
  <si>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</si>
  <si>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</si>
  <si>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</si>
  <si>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</si>
  <si>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</si>
  <si>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</si>
  <si>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</si>
  <si>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</si>
  <si>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</si>
  <si>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</si>
  <si>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</si>
  <si>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</si>
  <si>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</si>
  <si>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</si>
  <si>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</si>
  <si>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</si>
  <si>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</si>
  <si>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</si>
  <si>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</si>
  <si>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</si>
  <si>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</si>
  <si>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</si>
  <si>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</si>
  <si>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</si>
  <si>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</si>
  <si>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</si>
  <si>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</si>
  <si>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</si>
  <si>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</si>
  <si>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</si>
  <si>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</si>
  <si>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</si>
  <si>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</si>
  <si>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</si>
  <si>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</si>
  <si>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</si>
  <si>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</si>
  <si>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</si>
  <si>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</si>
  <si>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</si>
  <si>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</si>
  <si>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</si>
  <si>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</si>
  <si>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</si>
  <si>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</si>
  <si>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</si>
  <si>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</si>
  <si>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</si>
  <si>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</si>
  <si>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</si>
  <si>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</si>
  <si>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</si>
  <si>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</si>
  <si>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</si>
  <si>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</si>
  <si>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</si>
  <si>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</si>
  <si>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</si>
  <si>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</si>
  <si>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</si>
  <si>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</si>
  <si>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</si>
  <si>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</si>
  <si>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</si>
  <si>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</si>
  <si>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</si>
  <si>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</si>
  <si>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</si>
  <si>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</si>
  <si>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</si>
  <si>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</si>
  <si>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</si>
  <si>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</si>
  <si>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</si>
  <si>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</si>
  <si>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</si>
  <si>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</si>
  <si>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</si>
  <si>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</si>
  <si>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</si>
  <si>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</si>
  <si>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</si>
  <si>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</si>
  <si>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</si>
  <si>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</si>
  <si>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</si>
  <si>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</si>
  <si>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</si>
  <si>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</si>
  <si>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</si>
  <si>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</si>
  <si>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</si>
  <si>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</si>
  <si>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</si>
  <si>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</si>
  <si>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</si>
  <si>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</si>
  <si>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</si>
  <si>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</si>
  <si>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</si>
  <si>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</si>
  <si>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</si>
  <si>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</si>
  <si>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</si>
  <si>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</si>
  <si>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</si>
  <si>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</si>
  <si>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</si>
  <si>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</si>
  <si>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</si>
  <si>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</si>
  <si>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</si>
  <si>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</si>
  <si>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</si>
  <si>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</si>
  <si>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</si>
  <si>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</si>
  <si>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</si>
  <si>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</si>
  <si>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</si>
  <si>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</si>
  <si>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</si>
  <si>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</si>
  <si>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</si>
  <si>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</si>
  <si>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</si>
  <si>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</si>
  <si>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</si>
  <si>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</si>
  <si>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</si>
  <si>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</si>
  <si>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</si>
  <si>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</si>
  <si>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</si>
  <si>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</si>
  <si>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</si>
  <si>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</si>
  <si>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</si>
  <si>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</si>
  <si>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</si>
  <si>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</si>
  <si>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</si>
  <si>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</si>
  <si>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</si>
  <si>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</si>
  <si>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</si>
  <si>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</si>
  <si>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</si>
  <si>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</si>
  <si>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</si>
  <si>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</si>
  <si>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</si>
  <si>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</si>
  <si>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</si>
  <si>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</si>
  <si>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</si>
  <si>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</si>
  <si>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</si>
  <si>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</si>
  <si>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</si>
  <si>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</si>
  <si>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</si>
  <si>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</si>
  <si>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</si>
  <si>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</si>
  <si>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</si>
  <si>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</si>
  <si>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</si>
  <si>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</si>
  <si>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</si>
  <si>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</si>
  <si>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</si>
  <si>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</si>
  <si>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</si>
  <si>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</si>
  <si>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</si>
  <si>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</si>
  <si>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</si>
  <si>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</si>
  <si>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</si>
  <si>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</si>
  <si>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</si>
  <si>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</si>
  <si>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</si>
  <si>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</si>
  <si>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</si>
  <si>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</si>
  <si>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</si>
  <si>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</si>
  <si>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</si>
  <si>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</si>
  <si>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</si>
  <si>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</si>
  <si>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</si>
  <si>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</si>
  <si>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</si>
  <si>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</si>
  <si>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</si>
  <si>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</si>
  <si>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</si>
  <si>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</si>
  <si>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</si>
  <si>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</si>
  <si>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</si>
  <si>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</si>
  <si>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</si>
  <si>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</si>
  <si>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</si>
  <si>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</si>
  <si>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</si>
  <si>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</si>
  <si>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</si>
  <si>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</si>
  <si>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</si>
  <si>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</si>
  <si>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</si>
  <si>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</si>
  <si>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</si>
  <si>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</si>
  <si>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</si>
  <si>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</si>
  <si>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</si>
  <si>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</si>
  <si>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</si>
  <si>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</si>
  <si>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</si>
  <si>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</si>
  <si>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</si>
  <si>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</si>
  <si>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</si>
  <si>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</si>
  <si>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</si>
  <si>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</si>
  <si>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</si>
  <si>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</si>
  <si>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</si>
  <si>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</si>
  <si>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</si>
  <si>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</si>
  <si>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</si>
  <si>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</si>
  <si>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</si>
  <si>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</si>
  <si>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</si>
  <si>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</si>
  <si>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</si>
  <si>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</si>
  <si>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</si>
  <si>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</si>
  <si>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</si>
  <si>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</si>
  <si>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</si>
  <si>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</si>
  <si>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</si>
  <si>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</si>
  <si>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</si>
  <si>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</si>
  <si>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</si>
  <si>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</si>
  <si>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</si>
  <si>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</si>
  <si>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</si>
  <si>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</si>
  <si>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</si>
  <si>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</si>
  <si>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</si>
  <si>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</si>
  <si>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</si>
  <si>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</si>
  <si>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</si>
  <si>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</si>
  <si>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</si>
  <si>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</si>
  <si>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</si>
  <si>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</si>
  <si>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</si>
  <si>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</si>
  <si>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</si>
  <si>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</si>
  <si>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</si>
  <si>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</si>
  <si>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</si>
  <si>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</si>
  <si>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</si>
  <si>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</si>
  <si>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</si>
  <si>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</si>
  <si>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</si>
  <si>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</si>
  <si>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</si>
  <si>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</si>
  <si>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</si>
  <si>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</si>
  <si>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</si>
  <si>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</si>
  <si>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</si>
  <si>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</si>
  <si>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</si>
  <si>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</si>
  <si>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</si>
  <si>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</si>
  <si>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</si>
  <si>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</si>
  <si>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</si>
  <si>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</si>
  <si>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</si>
  <si>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</si>
  <si>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</si>
  <si>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</si>
  <si>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</si>
  <si>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</si>
  <si>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</si>
  <si>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</si>
  <si>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</si>
  <si>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</si>
  <si>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</si>
  <si>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</si>
  <si>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</si>
  <si>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</si>
  <si>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</si>
  <si>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</si>
  <si>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</si>
  <si>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</si>
  <si>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</si>
  <si>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</si>
  <si>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</si>
  <si>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</si>
  <si>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</si>
  <si>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</si>
  <si>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</si>
  <si>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</si>
  <si>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</si>
  <si>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</si>
  <si>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</si>
  <si>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</si>
  <si>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</si>
  <si>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</si>
  <si>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</si>
  <si>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</si>
  <si>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</si>
  <si>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</si>
  <si>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</si>
  <si>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</si>
  <si>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</si>
  <si>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</si>
  <si>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</si>
  <si>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</si>
  <si>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</si>
  <si>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</si>
  <si>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</si>
  <si>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</si>
  <si>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</si>
  <si>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</si>
  <si>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</si>
  <si>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</si>
  <si>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</si>
  <si>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</si>
  <si>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</si>
  <si>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</si>
  <si>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</si>
  <si>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</si>
  <si>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</si>
  <si>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</si>
  <si>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</si>
  <si>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</si>
  <si>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</si>
  <si>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</si>
  <si>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</si>
  <si>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</si>
  <si>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</si>
  <si>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</si>
  <si>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</si>
  <si>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</si>
  <si>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</si>
  <si>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</si>
  <si>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</si>
  <si>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</si>
  <si>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</si>
  <si>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</si>
  <si>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</si>
  <si>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</si>
  <si>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</si>
  <si>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</si>
  <si>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</si>
  <si>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</si>
  <si>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</si>
  <si>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</si>
  <si>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</si>
  <si>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</si>
  <si>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</si>
  <si>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</si>
  <si>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</si>
  <si>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</si>
  <si>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</si>
  <si>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</si>
  <si>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</si>
  <si>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</si>
  <si>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</si>
  <si>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</si>
  <si>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</si>
  <si>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</si>
  <si>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</si>
  <si>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</si>
  <si>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</si>
  <si>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</si>
  <si>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</si>
  <si>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</si>
  <si>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</si>
  <si>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</si>
  <si>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</si>
  <si>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</si>
  <si>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</si>
  <si>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</si>
  <si>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</si>
  <si>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</si>
  <si>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</si>
  <si>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</si>
  <si>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</si>
  <si>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</si>
  <si>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</si>
  <si>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</si>
  <si>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</si>
  <si>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</si>
  <si>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</si>
  <si>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</si>
  <si>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</si>
  <si>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</si>
  <si>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</si>
  <si>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</si>
  <si>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</si>
  <si>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</si>
  <si>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</si>
  <si>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</si>
  <si>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</si>
  <si>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</si>
  <si>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</si>
  <si>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</si>
  <si>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</si>
  <si>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</si>
  <si>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</si>
  <si>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</si>
  <si>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</si>
  <si>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</si>
  <si>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</si>
  <si>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</si>
  <si>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</si>
  <si>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</si>
  <si>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</si>
  <si>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</si>
  <si>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</si>
  <si>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</si>
  <si>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</si>
  <si>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</si>
  <si>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</si>
  <si>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</si>
  <si>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</si>
  <si>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</si>
  <si>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</si>
  <si>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</si>
  <si>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</si>
  <si>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</si>
  <si>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</si>
  <si>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</si>
  <si>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</si>
  <si>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</si>
  <si>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</si>
  <si>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</si>
  <si>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</si>
  <si>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</si>
  <si>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</si>
  <si>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</si>
  <si>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</si>
  <si>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</si>
  <si>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</si>
  <si>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</si>
  <si>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</si>
  <si>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</si>
  <si>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</si>
  <si>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</si>
  <si>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</si>
  <si>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</si>
  <si>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</si>
  <si>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</si>
  <si>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</si>
  <si>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</si>
  <si>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</si>
  <si>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</si>
  <si>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</si>
  <si>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</si>
  <si>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</si>
  <si>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</si>
  <si>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</si>
  <si>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</si>
  <si>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</si>
  <si>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</si>
  <si>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</si>
  <si>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</si>
  <si>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</si>
  <si>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</si>
  <si>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</si>
  <si>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</si>
  <si>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</si>
  <si>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</si>
  <si>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</si>
  <si>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</si>
  <si>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</si>
  <si>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</si>
  <si>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</si>
  <si>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</si>
  <si>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</si>
  <si>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</si>
  <si>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</si>
  <si>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</si>
  <si>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</si>
  <si>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</si>
  <si>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</si>
  <si>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</si>
  <si>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</si>
  <si>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</si>
  <si>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</si>
  <si>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</si>
  <si>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</si>
  <si>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</si>
  <si>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</si>
  <si>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</si>
  <si>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</si>
  <si>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</si>
  <si>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</si>
  <si>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</si>
  <si>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</si>
  <si>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</si>
  <si>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</si>
  <si>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</si>
  <si>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</si>
  <si>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</si>
  <si>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</si>
  <si>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</si>
  <si>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</si>
  <si>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</si>
  <si>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</si>
  <si>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</si>
  <si>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</si>
  <si>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</si>
  <si>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</si>
  <si>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</si>
  <si>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</si>
  <si>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</si>
  <si>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</si>
  <si>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</si>
  <si>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</si>
  <si>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</si>
  <si>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</si>
  <si>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</si>
  <si>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</si>
  <si>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</si>
  <si>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</si>
  <si>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</si>
  <si>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</si>
  <si>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</si>
  <si>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</si>
  <si>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</si>
  <si>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</si>
  <si>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</si>
  <si>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</si>
  <si>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</si>
  <si>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</si>
  <si>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</si>
  <si>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</si>
  <si>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</si>
  <si>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</si>
  <si>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</si>
  <si>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</si>
  <si>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</si>
  <si>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</si>
  <si>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</si>
  <si>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</si>
  <si>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</si>
  <si>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</si>
  <si>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</si>
  <si>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</si>
  <si>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</si>
  <si>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</si>
  <si>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</si>
  <si>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</si>
  <si>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</si>
  <si>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</si>
  <si>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</si>
  <si>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</si>
  <si>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</si>
  <si>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</si>
  <si>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</si>
  <si>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</si>
  <si>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</si>
  <si>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</si>
  <si>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</si>
  <si>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</si>
  <si>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</si>
  <si>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</si>
  <si>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</si>
  <si>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</si>
  <si>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</si>
  <si>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</si>
  <si>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</si>
  <si>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</si>
  <si>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</si>
  <si>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</si>
  <si>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</si>
  <si>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</si>
  <si>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</si>
  <si>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</si>
  <si>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</si>
  <si>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</si>
  <si>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</si>
  <si>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</si>
  <si>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</si>
  <si>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</si>
  <si>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</si>
  <si>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</si>
  <si>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</si>
  <si>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</si>
  <si>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</si>
  <si>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</si>
  <si>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</si>
  <si>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</si>
  <si>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</si>
  <si>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</si>
  <si>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</si>
  <si>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</si>
  <si>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</si>
  <si>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</si>
  <si>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</si>
  <si>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</si>
  <si>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</si>
  <si>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</si>
  <si>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</si>
  <si>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</si>
  <si>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</si>
  <si>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</si>
  <si>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</si>
  <si>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</si>
  <si>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</si>
  <si>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</si>
  <si>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</si>
  <si>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</si>
  <si>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</si>
  <si>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</si>
  <si>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</si>
  <si>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</si>
  <si>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</si>
  <si>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</si>
  <si>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</si>
  <si>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</si>
  <si>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</si>
  <si>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</si>
  <si>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</si>
  <si>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</si>
  <si>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</si>
  <si>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</si>
  <si>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</si>
  <si>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</si>
  <si>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</si>
  <si>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</si>
  <si>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</si>
  <si>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</si>
  <si>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</si>
  <si>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</si>
  <si>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</si>
  <si>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</si>
  <si>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</si>
  <si>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</si>
  <si>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</si>
  <si>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</si>
  <si>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</si>
  <si>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</si>
  <si>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</si>
  <si>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</si>
  <si>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</si>
  <si>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</si>
  <si>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</si>
  <si>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</si>
  <si>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</si>
  <si>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</si>
  <si>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</si>
  <si>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</si>
  <si>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</si>
  <si>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</si>
  <si>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</si>
  <si>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</si>
  <si>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</si>
  <si>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</si>
  <si>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</si>
  <si>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</si>
  <si>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</si>
  <si>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</si>
  <si>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</si>
  <si>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</si>
  <si>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</si>
  <si>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</si>
  <si>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</si>
  <si>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</si>
  <si>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</si>
  <si>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</si>
  <si>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</si>
  <si>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</si>
  <si>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</si>
  <si>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</si>
  <si>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</si>
  <si>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</si>
  <si>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</si>
  <si>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</si>
  <si>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</si>
  <si>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</si>
  <si>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</si>
  <si>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</si>
  <si>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</si>
  <si>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</si>
  <si>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</si>
  <si>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</si>
  <si>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</si>
  <si>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</si>
  <si>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</si>
  <si>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</si>
  <si>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</si>
  <si>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</si>
  <si>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</si>
  <si>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</si>
  <si>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</si>
  <si>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</si>
  <si>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</si>
  <si>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</si>
  <si>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</si>
  <si>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</si>
  <si>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</si>
  <si>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</si>
  <si>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</si>
  <si>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</si>
  <si>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</si>
  <si>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</si>
  <si>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</si>
  <si>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</si>
  <si>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</si>
  <si>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</si>
  <si>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</si>
  <si>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</si>
  <si>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</si>
  <si>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</si>
  <si>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</si>
  <si>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</si>
  <si>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</si>
  <si>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</si>
  <si>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</si>
  <si>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</si>
  <si>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</si>
  <si>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</si>
  <si>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</si>
  <si>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</si>
  <si>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</si>
  <si>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</si>
  <si>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</si>
  <si>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</si>
  <si>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</si>
  <si>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</si>
  <si>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</si>
  <si>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</si>
  <si>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</si>
  <si>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</si>
  <si>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</si>
  <si>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</si>
  <si>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</si>
  <si>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</si>
  <si>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</si>
  <si>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</si>
  <si>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</si>
  <si>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</si>
  <si>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</si>
  <si>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</si>
  <si>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</si>
  <si>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</si>
  <si>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</si>
  <si>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</si>
  <si>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</si>
  <si>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</si>
  <si>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</si>
  <si>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</si>
  <si>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</si>
  <si>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</si>
  <si>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</si>
  <si>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</si>
  <si>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</si>
  <si>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</si>
  <si>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</si>
  <si>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</si>
  <si>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</si>
  <si>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</si>
  <si>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</si>
  <si>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</si>
  <si>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</si>
  <si>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</si>
  <si>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</si>
  <si>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</si>
  <si>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</si>
  <si>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</si>
  <si>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</si>
  <si>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</si>
  <si>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</si>
  <si>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</si>
  <si>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</si>
  <si>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</si>
  <si>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</si>
  <si>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</si>
  <si>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</si>
  <si>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</si>
  <si>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</si>
  <si>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</si>
  <si>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</si>
  <si>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</si>
  <si>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</si>
  <si>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</si>
  <si>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</si>
  <si>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</si>
  <si>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</si>
  <si>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</si>
  <si>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</si>
  <si>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</si>
  <si>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</si>
  <si>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</si>
  <si>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</si>
  <si>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</si>
  <si>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</si>
  <si>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</si>
  <si>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</si>
  <si>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</si>
  <si>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</si>
  <si>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</si>
  <si>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</si>
  <si>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</si>
  <si>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</si>
  <si>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</si>
  <si>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</si>
  <si>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</si>
  <si>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</si>
  <si>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</si>
  <si>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</si>
  <si>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</si>
  <si>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</si>
  <si>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</si>
  <si>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</si>
  <si>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</si>
  <si>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</si>
  <si>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</si>
  <si>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</si>
  <si>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</si>
  <si>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</si>
  <si>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</si>
  <si>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</si>
  <si>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</si>
  <si>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</si>
  <si>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</si>
  <si>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</si>
  <si>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</si>
  <si>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</si>
  <si>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</si>
  <si>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</si>
  <si>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</si>
  <si>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</si>
  <si>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</si>
  <si>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</si>
  <si>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</si>
  <si>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</si>
  <si>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</si>
  <si>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</si>
  <si>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</si>
  <si>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</si>
  <si>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</si>
  <si>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</si>
  <si>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</si>
  <si>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</si>
  <si>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</si>
  <si>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</si>
  <si>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</si>
  <si>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</si>
  <si>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</si>
  <si>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</si>
  <si>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</si>
  <si>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</si>
  <si>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</si>
  <si>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</si>
  <si>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</si>
  <si>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</si>
  <si>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</si>
  <si>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</si>
  <si>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</si>
  <si>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</si>
  <si>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</si>
  <si>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</si>
  <si>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</si>
  <si>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</si>
  <si>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</si>
  <si>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</si>
  <si>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</si>
  <si>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</si>
  <si>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</si>
  <si>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</si>
  <si>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</si>
  <si>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</si>
  <si>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</si>
  <si>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</si>
  <si>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</si>
  <si>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</si>
  <si>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</si>
  <si>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</si>
  <si>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</si>
  <si>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</si>
  <si>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</si>
  <si>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</si>
  <si>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</si>
  <si>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</si>
  <si>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</si>
  <si>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</si>
  <si>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</si>
  <si>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</si>
  <si>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</si>
  <si>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</si>
  <si>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</si>
  <si>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</si>
  <si>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</si>
  <si>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</si>
  <si>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</si>
  <si>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</si>
  <si>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</si>
  <si>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</si>
  <si>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</si>
  <si>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</si>
  <si>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</si>
  <si>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</si>
  <si>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</si>
  <si>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</si>
  <si>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</si>
  <si>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</si>
  <si>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</si>
  <si>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</si>
  <si>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</si>
  <si>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</si>
  <si>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</si>
  <si>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</si>
  <si>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</si>
  <si>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</si>
  <si>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</si>
  <si>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</si>
  <si>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</si>
  <si>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</si>
  <si>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</si>
  <si>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</si>
  <si>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</si>
  <si>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</si>
  <si>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</si>
  <si>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</si>
  <si>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</si>
  <si>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</si>
  <si>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</si>
  <si>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</si>
  <si>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</si>
  <si>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</si>
  <si>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</si>
  <si>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</si>
  <si>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</si>
  <si>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</si>
  <si>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</si>
  <si>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</si>
  <si>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</si>
  <si>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</si>
  <si>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</si>
  <si>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</si>
  <si>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</si>
  <si>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</si>
  <si>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</si>
  <si>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</si>
  <si>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</si>
  <si>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</si>
  <si>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</si>
  <si>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</si>
  <si>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</si>
  <si>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</si>
  <si>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</si>
  <si>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</si>
  <si>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</si>
  <si>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</si>
  <si>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</si>
  <si>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</si>
  <si>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</si>
  <si>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</si>
  <si>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</si>
  <si>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</si>
  <si>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</si>
  <si>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</si>
  <si>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</si>
  <si>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</si>
  <si>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</si>
  <si>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</si>
  <si>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</si>
  <si>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</si>
  <si>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</si>
  <si>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</si>
  <si>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</si>
  <si>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</si>
  <si>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</si>
  <si>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</si>
  <si>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</si>
  <si>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</si>
  <si>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</si>
  <si>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</si>
  <si>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</si>
  <si>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</si>
  <si>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</si>
  <si>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</si>
  <si>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</si>
  <si>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</si>
  <si>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</si>
  <si>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</si>
  <si>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</si>
  <si>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</si>
  <si>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</si>
  <si>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</si>
  <si>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</si>
  <si>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</si>
  <si>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</si>
  <si>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</si>
  <si>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</si>
  <si>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</si>
  <si>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</si>
  <si>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</si>
  <si>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</si>
  <si>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</si>
  <si>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</si>
  <si>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</si>
  <si>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</si>
  <si>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</si>
  <si>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</si>
  <si>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</si>
  <si>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</si>
  <si>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</si>
  <si>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</si>
  <si>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</si>
  <si>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</si>
  <si>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</si>
  <si>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</si>
  <si>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</si>
  <si>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</si>
  <si>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</si>
  <si>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</si>
  <si>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</si>
  <si>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</si>
  <si>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</si>
  <si>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</si>
  <si>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</si>
  <si>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</si>
  <si>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</si>
  <si>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</si>
  <si>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</si>
  <si>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</si>
  <si>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</si>
  <si>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</si>
  <si>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</si>
  <si>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</si>
  <si>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</si>
  <si>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</si>
  <si>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</si>
  <si>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</si>
  <si>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</si>
  <si>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</si>
  <si>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</si>
  <si>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</si>
  <si>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</si>
  <si>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</si>
  <si>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</si>
  <si>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</si>
  <si>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</si>
  <si>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</si>
  <si>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</si>
  <si>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</si>
  <si>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</si>
  <si>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</si>
  <si>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</si>
  <si>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</si>
  <si>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</si>
  <si>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</si>
  <si>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</si>
  <si>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</si>
  <si>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</si>
  <si>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</si>
  <si>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</si>
  <si>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</si>
  <si>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</si>
  <si>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</si>
  <si>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</si>
  <si>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</si>
  <si>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</si>
  <si>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</si>
  <si>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</si>
  <si>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</si>
  <si>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</si>
  <si>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</si>
  <si>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</si>
  <si>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</si>
  <si>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</si>
  <si>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</si>
  <si>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</si>
  <si>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</si>
  <si>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</si>
  <si>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</si>
  <si>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</si>
  <si>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</si>
  <si>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</si>
  <si>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</si>
  <si>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</si>
  <si>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</si>
  <si>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</si>
  <si>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</si>
  <si>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</si>
  <si>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</si>
  <si>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</si>
  <si>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</si>
  <si>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</si>
  <si>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</si>
  <si>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</si>
  <si>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</si>
  <si>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</si>
  <si>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</si>
  <si>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</si>
  <si>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</si>
  <si>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</si>
  <si>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</si>
  <si>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</si>
  <si>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</si>
  <si>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</si>
  <si>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</si>
  <si>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</si>
  <si>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</si>
  <si>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</si>
  <si>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</si>
  <si>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</si>
  <si>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</si>
  <si>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</si>
  <si>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</si>
  <si>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</si>
  <si>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</si>
  <si>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</si>
  <si>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</si>
  <si>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</si>
  <si>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</si>
  <si>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</si>
  <si>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</si>
  <si>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</si>
  <si>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</si>
  <si>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</si>
  <si>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</si>
  <si>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</si>
  <si>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</si>
  <si>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</si>
  <si>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</si>
  <si>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</si>
  <si>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</si>
  <si>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</si>
  <si>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</si>
  <si>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</si>
  <si>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</si>
  <si>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</si>
  <si>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</si>
  <si>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</si>
  <si>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</si>
  <si>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</si>
  <si>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</si>
  <si>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</si>
  <si>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</si>
  <si>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</si>
  <si>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</si>
  <si>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</si>
  <si>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</si>
  <si>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</si>
  <si>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</si>
  <si>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</si>
  <si>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</si>
  <si>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</si>
  <si>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</si>
  <si>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</si>
  <si>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</si>
  <si>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</si>
  <si>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</si>
  <si>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</si>
  <si>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</si>
  <si>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</si>
  <si>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</si>
  <si>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</si>
  <si>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</si>
  <si>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</si>
  <si>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</si>
  <si>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</si>
  <si>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</si>
  <si>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</si>
  <si>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</si>
  <si>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</si>
  <si>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</si>
  <si>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</si>
  <si>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</si>
  <si>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</si>
  <si>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</si>
  <si>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</si>
  <si>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</si>
  <si>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</si>
  <si>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</si>
  <si>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</si>
  <si>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</si>
  <si>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</si>
  <si>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</si>
  <si>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</si>
  <si>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</si>
  <si>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</si>
  <si>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</si>
  <si>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</si>
  <si>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</si>
  <si>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</si>
  <si>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</si>
  <si>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</si>
  <si>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</si>
  <si>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</si>
  <si>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</si>
  <si>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</si>
  <si>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</si>
  <si>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</si>
  <si>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</si>
  <si>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</si>
  <si>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</si>
  <si>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</si>
  <si>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</si>
  <si>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</si>
  <si>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</si>
  <si>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</si>
  <si>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</si>
  <si>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</si>
  <si>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</si>
  <si>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</si>
  <si>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</si>
  <si>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</si>
  <si>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</si>
  <si>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</si>
  <si>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</si>
  <si>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</si>
  <si>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</si>
  <si>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</si>
  <si>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</si>
  <si>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</si>
  <si>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</si>
  <si>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</si>
  <si>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</si>
  <si>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</si>
  <si>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</si>
  <si>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</si>
  <si>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</si>
  <si>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</si>
  <si>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</si>
  <si>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</si>
  <si>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</si>
  <si>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</si>
  <si>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</si>
  <si>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</si>
  <si>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</si>
  <si>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</si>
  <si>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</si>
  <si>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</si>
  <si>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</si>
  <si>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</si>
  <si>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</si>
  <si>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</si>
  <si>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</si>
  <si>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</si>
  <si>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</si>
  <si>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</si>
  <si>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</si>
  <si>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</si>
  <si>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</si>
  <si>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</si>
  <si>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</si>
  <si>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</si>
  <si>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</si>
  <si>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</si>
  <si>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</si>
  <si>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</si>
  <si>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</si>
  <si>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</si>
  <si>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</si>
  <si>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</si>
  <si>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</si>
  <si>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</si>
  <si>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</si>
  <si>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</si>
  <si>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</si>
  <si>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</si>
  <si>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</si>
  <si>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</si>
  <si>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</si>
  <si>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</si>
  <si>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</si>
  <si>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</si>
  <si>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</si>
  <si>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</si>
  <si>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</si>
  <si>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</si>
  <si>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</si>
  <si>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</si>
  <si>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</si>
  <si>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</si>
  <si>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</si>
  <si>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</si>
  <si>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</si>
  <si>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</si>
  <si>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</si>
  <si>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</si>
  <si>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</si>
  <si>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</si>
  <si>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</si>
  <si>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</si>
  <si>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</si>
  <si>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</si>
  <si>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</si>
  <si>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</si>
  <si>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</si>
  <si>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</si>
  <si>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</si>
  <si>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</si>
  <si>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</si>
  <si>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</si>
  <si>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</si>
  <si>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</si>
  <si>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</si>
  <si>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</si>
  <si>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</si>
  <si>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</si>
  <si>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</si>
  <si>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</si>
  <si>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</si>
  <si>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</si>
  <si>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</si>
  <si>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</si>
  <si>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</si>
  <si>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</si>
  <si>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</si>
  <si>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</si>
  <si>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</si>
  <si>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</si>
  <si>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</si>
  <si>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</si>
  <si>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</si>
  <si>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</si>
  <si>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</si>
  <si>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</si>
  <si>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</si>
  <si>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</si>
  <si>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</si>
  <si>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</si>
  <si>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</si>
  <si>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</si>
  <si>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</si>
  <si>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</si>
  <si>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</si>
  <si>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</si>
  <si>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</si>
  <si>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</si>
  <si>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</si>
  <si>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</si>
  <si>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</si>
  <si>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</si>
  <si>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</si>
  <si>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</si>
  <si>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</si>
  <si>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</si>
  <si>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</si>
  <si>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</si>
  <si>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</si>
  <si>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</si>
  <si>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</si>
  <si>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</si>
  <si>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</si>
  <si>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</si>
  <si>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</si>
  <si>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</si>
  <si>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</si>
  <si>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</si>
  <si>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</si>
  <si>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</si>
  <si>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</si>
  <si>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</si>
  <si>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</si>
  <si>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</si>
  <si>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</si>
  <si>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</si>
  <si>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</si>
  <si>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</si>
  <si>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</si>
  <si>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</si>
  <si>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</si>
  <si>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</si>
  <si>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</si>
  <si>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</si>
  <si>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</si>
  <si>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</si>
  <si>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</si>
  <si>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</si>
  <si>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</si>
  <si>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</si>
  <si>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</si>
  <si>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</si>
  <si>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</si>
  <si>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</si>
  <si>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</si>
  <si>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</si>
  <si>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</si>
  <si>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</si>
  <si>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</si>
  <si>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</si>
  <si>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</si>
  <si>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</si>
  <si>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</si>
  <si>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</si>
  <si>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</si>
  <si>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</si>
  <si>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</si>
  <si>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</si>
  <si>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</si>
  <si>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</si>
  <si>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</si>
  <si>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</si>
  <si>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</si>
  <si>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</si>
  <si>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</si>
  <si>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</si>
  <si>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</si>
  <si>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</si>
  <si>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</si>
  <si>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</si>
  <si>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</si>
  <si>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</si>
  <si>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</si>
  <si>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</si>
  <si>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</si>
  <si>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</si>
  <si>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</si>
  <si>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</si>
  <si>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</si>
  <si>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</si>
  <si>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</si>
  <si>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</si>
  <si>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</si>
  <si>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</si>
  <si>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</si>
  <si>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</si>
  <si>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</si>
  <si>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</si>
  <si>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</si>
  <si>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</si>
  <si>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</si>
  <si>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</si>
  <si>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</si>
  <si>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</si>
  <si>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</si>
  <si>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</si>
  <si>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</si>
  <si>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</si>
  <si>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</si>
  <si>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</si>
  <si>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</si>
  <si>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</si>
  <si>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</si>
  <si>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</si>
  <si>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</si>
  <si>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</si>
  <si>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</si>
  <si>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</si>
  <si>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</si>
  <si>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</si>
  <si>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</si>
  <si>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</si>
  <si>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</si>
  <si>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</si>
  <si>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</si>
  <si>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</si>
  <si>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</si>
  <si>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</si>
  <si>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</si>
  <si>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</si>
  <si>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</si>
  <si>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</si>
  <si>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</si>
  <si>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</si>
  <si>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</si>
  <si>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</si>
  <si>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</si>
  <si>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</si>
  <si>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</si>
  <si>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</si>
  <si>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</si>
  <si>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</si>
  <si>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</si>
  <si>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</si>
  <si>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</si>
  <si>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</si>
  <si>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</si>
  <si>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</si>
  <si>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</si>
  <si>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</si>
  <si>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</si>
  <si>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</si>
  <si>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</si>
  <si>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</si>
  <si>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</si>
  <si>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</si>
  <si>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</si>
  <si>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</si>
  <si>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</si>
  <si>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</si>
  <si>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</si>
  <si>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</si>
  <si>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</si>
  <si>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</si>
  <si>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</si>
  <si>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</si>
  <si>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</si>
  <si>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</si>
  <si>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</si>
  <si>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</si>
  <si>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</si>
  <si>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</si>
  <si>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</si>
  <si>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</si>
  <si>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</si>
  <si>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</si>
  <si>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</si>
  <si>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</si>
  <si>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</si>
  <si>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</si>
  <si>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</si>
  <si>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</si>
  <si>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</si>
  <si>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</si>
  <si>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</si>
  <si>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</si>
  <si>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</si>
  <si>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</si>
  <si>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</si>
  <si>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</si>
  <si>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</si>
  <si>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</si>
  <si>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</si>
  <si>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</si>
  <si>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</si>
  <si>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</si>
  <si>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</si>
  <si>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</si>
  <si>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</si>
  <si>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</si>
  <si>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</si>
  <si>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</si>
  <si>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</si>
  <si>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</si>
  <si>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</si>
  <si>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</si>
  <si>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</si>
  <si>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</si>
  <si>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</si>
  <si>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</si>
  <si>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</si>
  <si>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</si>
  <si>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</si>
  <si>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</si>
  <si>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</si>
  <si>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</si>
  <si>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</si>
  <si>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</si>
  <si>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</si>
  <si>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</si>
  <si>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</si>
  <si>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</si>
  <si>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</si>
  <si>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</si>
  <si>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</si>
  <si>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</si>
  <si>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</si>
  <si>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</si>
  <si>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</si>
  <si>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</si>
  <si>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</si>
  <si>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</si>
  <si>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</si>
  <si>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</si>
  <si>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</si>
  <si>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</si>
  <si>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</si>
  <si>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</si>
  <si>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</si>
  <si>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</si>
  <si>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</si>
  <si>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</si>
  <si>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</si>
  <si>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</si>
  <si>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</si>
  <si>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</si>
  <si>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</si>
  <si>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</si>
  <si>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</si>
  <si>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</si>
  <si>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</si>
  <si>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</si>
  <si>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</si>
  <si>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</si>
  <si>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</si>
  <si>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</si>
  <si>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</si>
  <si>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</si>
  <si>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</si>
  <si>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</si>
  <si>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</si>
  <si>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</si>
  <si>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</si>
  <si>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</si>
  <si>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</si>
  <si>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</si>
  <si>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</si>
  <si>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</si>
  <si>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</si>
  <si>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</si>
  <si>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</si>
  <si>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</si>
  <si>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</si>
  <si>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</si>
  <si>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</si>
  <si>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</si>
  <si>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</si>
  <si>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</si>
  <si>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</si>
  <si>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</si>
  <si>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</si>
  <si>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</si>
  <si>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</si>
  <si>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</si>
  <si>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</si>
  <si>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</si>
  <si>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</si>
  <si>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</si>
  <si>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</si>
  <si>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</si>
  <si>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</si>
  <si>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</si>
  <si>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</si>
  <si>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</si>
  <si>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</si>
  <si>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</si>
  <si>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</si>
  <si>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</si>
  <si>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</si>
  <si>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</si>
  <si>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</si>
  <si>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</si>
  <si>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</si>
  <si>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</si>
  <si>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</si>
  <si>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</si>
  <si>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</si>
  <si>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</si>
  <si>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</si>
  <si>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</si>
  <si>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</si>
  <si>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</si>
  <si>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</si>
  <si>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</si>
  <si>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</si>
  <si>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</si>
  <si>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</si>
  <si>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</si>
  <si>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</si>
  <si>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</si>
  <si>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</si>
  <si>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</si>
  <si>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</si>
  <si>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</si>
  <si>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</si>
  <si>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</si>
  <si>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</si>
  <si>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</si>
  <si>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</si>
  <si>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</si>
  <si>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</si>
  <si>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</si>
  <si>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</si>
  <si>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</si>
  <si>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</si>
  <si>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</si>
  <si>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</si>
  <si>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</si>
  <si>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</si>
  <si>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</si>
  <si>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</si>
  <si>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</si>
  <si>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</si>
  <si>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</si>
  <si>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</si>
  <si>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</si>
  <si>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</si>
  <si>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</si>
  <si>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</si>
  <si>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</si>
  <si>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</si>
  <si>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</si>
  <si>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</si>
  <si>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</si>
  <si>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</si>
  <si>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</si>
  <si>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</si>
  <si>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</si>
  <si>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</si>
  <si>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</si>
  <si>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</si>
  <si>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</si>
  <si>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</si>
  <si>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</si>
  <si>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</si>
  <si>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</si>
  <si>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</si>
  <si>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</si>
  <si>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</si>
  <si>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</si>
  <si>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</si>
  <si>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</si>
  <si>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</si>
  <si>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</si>
  <si>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</si>
  <si>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</si>
  <si>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</si>
  <si>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</si>
  <si>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</si>
  <si>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</si>
  <si>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</si>
  <si>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</si>
  <si>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</si>
  <si>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</si>
  <si>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</si>
  <si>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</si>
  <si>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</si>
  <si>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</si>
  <si>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</si>
  <si>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</si>
  <si>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</si>
  <si>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</si>
  <si>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</si>
  <si>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</si>
  <si>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</si>
  <si>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</si>
  <si>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</si>
  <si>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</si>
  <si>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</si>
  <si>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</si>
  <si>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</si>
  <si>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</si>
  <si>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</si>
  <si>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</si>
  <si>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</si>
  <si>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</si>
  <si>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</si>
  <si>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</si>
  <si>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</si>
  <si>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</si>
  <si>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</si>
  <si>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</si>
  <si>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</si>
  <si>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</si>
  <si>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</si>
  <si>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</si>
  <si>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</si>
  <si>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</si>
  <si>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</si>
  <si>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</si>
  <si>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</si>
  <si>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</si>
  <si>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</si>
  <si>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</si>
  <si>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</si>
  <si>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</si>
  <si>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</si>
  <si>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</si>
  <si>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</si>
  <si>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</si>
  <si>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</si>
  <si>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</si>
  <si>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</si>
  <si>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</si>
  <si>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</si>
  <si>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</si>
  <si>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</si>
  <si>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</si>
  <si>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</si>
  <si>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</si>
  <si>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</si>
  <si>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</si>
  <si>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</si>
  <si>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</si>
  <si>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</si>
  <si>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</si>
  <si>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</si>
  <si>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</si>
  <si>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</si>
  <si>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</si>
  <si>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</si>
  <si>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</si>
  <si>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</si>
  <si>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</si>
  <si>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</si>
  <si>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</si>
  <si>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</si>
  <si>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</si>
  <si>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</si>
  <si>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</si>
  <si>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</si>
  <si>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</si>
  <si>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</si>
  <si>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</si>
  <si>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</si>
  <si>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</si>
  <si>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</si>
  <si>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</si>
  <si>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</si>
  <si>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</si>
  <si>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</si>
  <si>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</si>
  <si>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</si>
  <si>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</si>
  <si>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</si>
  <si>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</si>
  <si>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</si>
  <si>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</si>
  <si>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</si>
  <si>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</si>
  <si>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</si>
  <si>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</si>
  <si>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</si>
  <si>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</si>
  <si>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</si>
  <si>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</si>
  <si>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</si>
  <si>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</si>
  <si>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</si>
  <si>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</si>
  <si>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</si>
  <si>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</si>
  <si>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</si>
  <si>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</si>
  <si>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</si>
  <si>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</si>
  <si>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</si>
  <si>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</si>
  <si>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</si>
  <si>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</si>
  <si>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</si>
  <si>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</si>
  <si>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</si>
  <si>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</si>
  <si>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</si>
  <si>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</si>
  <si>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</si>
  <si>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</si>
  <si>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</si>
  <si>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</si>
  <si>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</si>
  <si>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</si>
  <si>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</si>
  <si>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</si>
  <si>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</si>
  <si>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</si>
  <si>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</si>
  <si>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</si>
  <si>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</si>
  <si>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</si>
  <si>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</si>
  <si>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</si>
  <si>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</si>
  <si>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</si>
  <si>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</si>
  <si>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</si>
  <si>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</si>
  <si>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</si>
  <si>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</si>
  <si>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</si>
  <si>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</si>
  <si>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</si>
  <si>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</si>
  <si>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</si>
  <si>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</si>
  <si>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</si>
  <si>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</si>
  <si>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</si>
  <si>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</si>
  <si>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</si>
  <si>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</si>
  <si>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</si>
  <si>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</si>
  <si>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</si>
  <si>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</si>
  <si>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</si>
  <si>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</si>
  <si>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</si>
  <si>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</si>
  <si>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</si>
  <si>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</si>
  <si>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</si>
  <si>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</si>
  <si>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</si>
  <si>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</si>
  <si>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</si>
  <si>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</si>
  <si>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</si>
  <si>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</si>
  <si>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</si>
  <si>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</si>
  <si>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</si>
  <si>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</si>
  <si>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</si>
  <si>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</si>
  <si>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</si>
  <si>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</si>
  <si>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</si>
  <si>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</si>
  <si>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</si>
  <si>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</si>
  <si>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</si>
  <si>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</si>
  <si>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</si>
  <si>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</si>
  <si>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</si>
  <si>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</si>
  <si>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</si>
  <si>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</si>
  <si>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</si>
  <si>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</si>
  <si>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</si>
  <si>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</si>
  <si>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</si>
  <si>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</si>
  <si>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</si>
  <si>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</si>
  <si>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</si>
  <si>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</si>
  <si>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</si>
  <si>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</si>
  <si>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</si>
  <si>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</si>
  <si>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</si>
  <si>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</si>
  <si>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</si>
  <si>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</si>
  <si>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</si>
  <si>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</si>
  <si>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</si>
  <si>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</si>
  <si>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</si>
  <si>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</si>
  <si>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</si>
  <si>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</si>
  <si>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</si>
  <si>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</si>
  <si>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</si>
  <si>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</si>
  <si>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</si>
  <si>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</si>
  <si>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</si>
  <si>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</si>
  <si>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</si>
  <si>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</si>
  <si>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</si>
  <si>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</si>
  <si>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</si>
  <si>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</si>
  <si>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</si>
  <si>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</si>
  <si>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</si>
  <si>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</si>
  <si>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</si>
  <si>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</si>
  <si>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</si>
  <si>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</si>
  <si>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</si>
  <si>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</si>
  <si>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</si>
  <si>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</si>
  <si>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</si>
  <si>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</si>
  <si>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</si>
  <si>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</si>
  <si>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</si>
  <si>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</si>
  <si>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</si>
  <si>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</si>
  <si>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</si>
  <si>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</si>
  <si>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</si>
  <si>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</si>
  <si>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</si>
  <si>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</si>
  <si>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</si>
  <si>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</si>
  <si>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</si>
  <si>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</si>
  <si>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</si>
  <si>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</si>
  <si>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</si>
  <si>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</si>
  <si>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</si>
  <si>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</si>
  <si>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</si>
  <si>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</si>
  <si>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</si>
  <si>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</si>
  <si>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</si>
  <si>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</si>
  <si>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</si>
  <si>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</si>
  <si>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</si>
  <si>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</si>
  <si>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</si>
  <si>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</si>
  <si>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</si>
  <si>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</si>
  <si>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</si>
  <si>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</si>
  <si>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</si>
  <si>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</si>
  <si>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</si>
  <si>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</si>
  <si>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</si>
  <si>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</si>
  <si>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</si>
  <si>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</si>
  <si>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</si>
  <si>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</si>
  <si>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</si>
  <si>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</si>
  <si>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</si>
  <si>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</si>
  <si>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</si>
  <si>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</si>
  <si>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</si>
  <si>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</si>
  <si>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</si>
  <si>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</si>
  <si>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</si>
  <si>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</si>
  <si>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</si>
  <si>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</si>
  <si>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</si>
  <si>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</si>
  <si>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</si>
  <si>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</si>
  <si>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</si>
  <si>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</si>
  <si>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</si>
  <si>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</si>
  <si>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</si>
  <si>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</si>
  <si>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</si>
  <si>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</si>
  <si>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</si>
  <si>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</si>
  <si>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</si>
  <si>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</si>
  <si>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</si>
  <si>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</si>
  <si>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</si>
  <si>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</si>
  <si>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</si>
  <si>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</si>
  <si>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</si>
  <si>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</si>
  <si>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</si>
  <si>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</si>
  <si>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</si>
  <si>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</si>
  <si>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</si>
  <si>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</si>
  <si>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</si>
  <si>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</si>
  <si>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</si>
  <si>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</si>
  <si>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</si>
  <si>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</si>
  <si>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</si>
  <si>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</si>
  <si>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</si>
  <si>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</si>
  <si>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</si>
  <si>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</si>
  <si>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</si>
  <si>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</si>
  <si>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</si>
  <si>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</si>
  <si>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</si>
  <si>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</si>
  <si>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</si>
  <si>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</si>
  <si>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</si>
  <si>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</si>
  <si>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</si>
  <si>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</si>
  <si>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</si>
  <si>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</si>
  <si>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</si>
  <si>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</si>
  <si>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</si>
  <si>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</si>
  <si>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</si>
  <si>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</si>
  <si>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</si>
  <si>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</si>
  <si>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</si>
  <si>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</si>
  <si>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</si>
  <si>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</si>
  <si>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</si>
  <si>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</si>
  <si>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</si>
  <si>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</si>
  <si>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</si>
  <si>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</si>
  <si>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</si>
  <si>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</si>
  <si>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</si>
  <si>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</si>
  <si>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</si>
  <si>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</si>
  <si>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</si>
  <si>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</si>
  <si>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</si>
  <si>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</si>
  <si>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</si>
  <si>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</si>
  <si>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</si>
  <si>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</si>
  <si>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</si>
  <si>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</si>
  <si>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</si>
  <si>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</si>
  <si>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</si>
  <si>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</si>
  <si>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</si>
  <si>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</si>
  <si>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</si>
  <si>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</si>
  <si>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</si>
  <si>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</si>
  <si>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</si>
  <si>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</si>
  <si>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</si>
  <si>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</si>
  <si>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</si>
  <si>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</si>
  <si>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</si>
  <si>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</si>
  <si>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</si>
  <si>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</si>
  <si>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</si>
  <si>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</si>
  <si>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</si>
  <si>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</si>
  <si>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</si>
  <si>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</si>
  <si>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</si>
  <si>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</si>
  <si>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</si>
  <si>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</si>
  <si>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</si>
  <si>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</si>
  <si>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</si>
  <si>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</si>
  <si>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</si>
  <si>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</si>
  <si>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</si>
  <si>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</si>
  <si>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</si>
  <si>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</si>
  <si>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</si>
  <si>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</si>
  <si>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</si>
  <si>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</si>
  <si>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</si>
  <si>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</si>
  <si>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</si>
  <si>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</si>
  <si>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</si>
  <si>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</si>
  <si>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</si>
  <si>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</si>
  <si>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</si>
  <si>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</si>
  <si>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</si>
  <si>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</si>
  <si>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</si>
  <si>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</si>
  <si>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</si>
  <si>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</si>
  <si>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</si>
  <si>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</si>
  <si>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</si>
  <si>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</si>
  <si>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</si>
  <si>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</si>
  <si>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</si>
  <si>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</si>
  <si>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</si>
  <si>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</si>
  <si>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</si>
  <si>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</si>
  <si>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</si>
  <si>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</si>
  <si>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</si>
  <si>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</si>
  <si>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</si>
  <si>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</si>
  <si>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</si>
  <si>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</si>
  <si>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</si>
  <si>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</si>
  <si>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</si>
  <si>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</si>
  <si>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</si>
  <si>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</si>
  <si>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</si>
  <si>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</si>
  <si>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</si>
  <si>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</si>
  <si>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</si>
  <si>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</si>
  <si>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</si>
  <si>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</si>
  <si>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</si>
  <si>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</si>
  <si>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</si>
  <si>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</si>
  <si>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</si>
  <si>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</si>
  <si>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</si>
  <si>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</si>
  <si>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</si>
  <si>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</si>
  <si>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</si>
  <si>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</si>
  <si>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</si>
  <si>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</si>
  <si>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</si>
  <si>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</si>
  <si>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</si>
  <si>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</si>
  <si>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</si>
  <si>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</si>
  <si>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</si>
  <si>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</si>
  <si>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</si>
  <si>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</si>
  <si>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</si>
  <si>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</si>
  <si>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</si>
  <si>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</si>
  <si>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</si>
  <si>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</si>
  <si>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</si>
  <si>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</si>
  <si>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</si>
  <si>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</si>
  <si>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</si>
  <si>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</si>
  <si>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</si>
  <si>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</si>
  <si>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</si>
  <si>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</si>
  <si>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</si>
  <si>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</si>
  <si>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</si>
  <si>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</si>
  <si>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</si>
  <si>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</si>
  <si>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</si>
  <si>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</si>
  <si>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</si>
  <si>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</si>
  <si>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</si>
  <si>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</si>
  <si>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</si>
  <si>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</si>
  <si>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</si>
  <si>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</si>
  <si>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</si>
  <si>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</si>
  <si>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</si>
  <si>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</si>
  <si>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</si>
  <si>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</si>
  <si>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</si>
  <si>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</si>
  <si>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</si>
  <si>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</si>
  <si>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</si>
  <si>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</si>
  <si>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</si>
  <si>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</si>
  <si>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</si>
  <si>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</si>
  <si>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</si>
  <si>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</si>
  <si>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</si>
  <si>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</si>
  <si>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</si>
  <si>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</si>
  <si>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</si>
  <si>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</si>
  <si>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</si>
  <si>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</si>
  <si>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</si>
  <si>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</si>
  <si>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</si>
  <si>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</si>
  <si>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</si>
  <si>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</si>
  <si>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</si>
  <si>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</si>
  <si>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</si>
  <si>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</si>
  <si>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</si>
  <si>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</si>
  <si>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</si>
  <si>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</si>
  <si>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</si>
  <si>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</si>
  <si>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</si>
  <si>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</si>
  <si>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</si>
  <si>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</si>
  <si>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</si>
  <si>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</si>
  <si>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</si>
  <si>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</si>
  <si>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</si>
  <si>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</si>
  <si>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</si>
  <si>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</si>
  <si>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</si>
  <si>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</si>
  <si>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</si>
  <si>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</si>
  <si>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</si>
  <si>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</si>
  <si>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</si>
  <si>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</si>
  <si>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</si>
  <si>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</si>
  <si>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</si>
  <si>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</si>
  <si>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</si>
  <si>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</si>
  <si>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</si>
  <si>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</si>
  <si>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</si>
  <si>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</si>
  <si>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</si>
  <si>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</si>
  <si>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</si>
  <si>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</si>
  <si>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</si>
  <si>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</si>
  <si>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</si>
  <si>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</si>
  <si>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</si>
  <si>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</si>
  <si>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</si>
  <si>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</si>
  <si>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</si>
  <si>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</si>
  <si>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</si>
  <si>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</si>
  <si>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</si>
  <si>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</si>
  <si>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</si>
  <si>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</si>
  <si>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</si>
  <si>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</si>
  <si>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</si>
  <si>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</si>
  <si>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</si>
  <si>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</si>
  <si>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</si>
  <si>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</si>
  <si>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</si>
  <si>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</si>
  <si>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</si>
  <si>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</si>
  <si>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</si>
  <si>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</si>
  <si>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</si>
  <si>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</si>
  <si>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</si>
  <si>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</si>
  <si>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</si>
  <si>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</si>
  <si>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</si>
  <si>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</si>
  <si>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</si>
  <si>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</si>
  <si>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</si>
  <si>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</si>
  <si>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</si>
  <si>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</si>
  <si>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</si>
  <si>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</si>
  <si>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</si>
  <si>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</si>
  <si>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</si>
  <si>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</si>
  <si>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</si>
  <si>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</si>
  <si>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</si>
  <si>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</si>
  <si>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</si>
  <si>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</si>
  <si>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</si>
  <si>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</si>
  <si>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</si>
  <si>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</si>
  <si>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</si>
  <si>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</si>
  <si>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</si>
  <si>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</si>
  <si>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</si>
  <si>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</si>
  <si>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</si>
  <si>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</si>
  <si>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</si>
  <si>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</si>
  <si>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</si>
  <si>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</si>
  <si>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</si>
  <si>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</si>
  <si>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</si>
  <si>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</si>
  <si>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</si>
  <si>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</si>
  <si>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</si>
  <si>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</si>
  <si>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</si>
  <si>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</si>
  <si>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</si>
  <si>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</si>
  <si>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</si>
  <si>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</si>
  <si>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</si>
  <si>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</si>
  <si>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</si>
  <si>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</si>
  <si>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</si>
  <si>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</si>
  <si>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</si>
  <si>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</si>
  <si>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</si>
  <si>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</si>
  <si>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</si>
  <si>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</si>
  <si>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</si>
  <si>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</si>
  <si>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</si>
  <si>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</si>
  <si>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</si>
  <si>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</si>
  <si>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</si>
  <si>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</si>
  <si>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</si>
  <si>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</si>
  <si>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</si>
  <si>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</si>
  <si>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</si>
  <si>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</si>
  <si>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</si>
  <si>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</si>
  <si>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</si>
  <si>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</si>
  <si>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</si>
  <si>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</si>
  <si>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</si>
  <si>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</si>
  <si>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</si>
  <si>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</si>
  <si>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</si>
  <si>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</si>
  <si>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</si>
  <si>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</si>
  <si>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</si>
  <si>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</si>
  <si>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</si>
  <si>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</si>
  <si>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</si>
  <si>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</si>
  <si>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</si>
  <si>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</si>
  <si>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</si>
  <si>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</si>
  <si>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</si>
  <si>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</si>
  <si>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</si>
  <si>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</si>
  <si>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</si>
  <si>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</si>
  <si>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</si>
  <si>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</si>
  <si>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</si>
  <si>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</si>
  <si>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</si>
  <si>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</si>
  <si>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</si>
  <si>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</si>
  <si>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</si>
  <si>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</si>
  <si>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</si>
  <si>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</si>
  <si>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</si>
  <si>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</si>
  <si>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</si>
  <si>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</si>
  <si>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</si>
  <si>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</si>
  <si>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</si>
  <si>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</si>
  <si>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</si>
  <si>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</si>
  <si>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</si>
  <si>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</si>
  <si>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</si>
  <si>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</si>
  <si>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</si>
  <si>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</si>
  <si>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</si>
  <si>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</si>
  <si>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</si>
  <si>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</si>
  <si>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</si>
  <si>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</si>
  <si>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</si>
  <si>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</si>
  <si>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</si>
  <si>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</si>
  <si>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</si>
  <si>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</si>
  <si>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</si>
  <si>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</si>
  <si>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</si>
  <si>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</si>
  <si>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</si>
  <si>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</si>
  <si>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</si>
  <si>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</si>
  <si>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</si>
  <si>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</si>
  <si>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</si>
  <si>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</si>
  <si>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</si>
  <si>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</si>
  <si>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</si>
  <si>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</si>
  <si>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</si>
  <si>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</si>
  <si>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</si>
  <si>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</si>
  <si>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</si>
  <si>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</si>
  <si>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</si>
  <si>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</si>
  <si>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</si>
  <si>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</si>
  <si>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</si>
  <si>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</si>
  <si>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</si>
  <si>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</si>
  <si>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</si>
  <si>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</si>
  <si>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</si>
  <si>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</si>
  <si>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</si>
  <si>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</si>
  <si>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</si>
  <si>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</si>
  <si>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</si>
  <si>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</si>
  <si>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</si>
  <si>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</si>
  <si>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</si>
  <si>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</si>
  <si>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</si>
  <si>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</si>
  <si>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</si>
  <si>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</si>
  <si>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</si>
  <si>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</si>
  <si>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</si>
  <si>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</si>
  <si>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</si>
  <si>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</si>
  <si>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</si>
  <si>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</si>
  <si>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</si>
  <si>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</si>
  <si>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</si>
  <si>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</si>
  <si>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</si>
  <si>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</si>
  <si>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</si>
  <si>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</si>
  <si>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</si>
  <si>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</si>
  <si>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</si>
  <si>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</si>
  <si>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</si>
  <si>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</si>
  <si>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</si>
  <si>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</si>
  <si>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</si>
  <si>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</si>
  <si>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</si>
  <si>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</si>
  <si>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</si>
  <si>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</si>
  <si>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</si>
  <si>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</si>
  <si>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</si>
  <si>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</si>
  <si>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</si>
  <si>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</si>
  <si>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</si>
  <si>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</si>
  <si>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</si>
  <si>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</si>
  <si>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</si>
  <si>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</si>
  <si>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</si>
  <si>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</si>
  <si>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</si>
  <si>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</si>
  <si>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</si>
  <si>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</si>
  <si>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</si>
  <si>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</si>
  <si>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</si>
  <si>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</si>
  <si>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</si>
  <si>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</si>
  <si>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</si>
  <si>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</si>
  <si>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</si>
  <si>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</si>
  <si>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</si>
  <si>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</si>
  <si>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</si>
  <si>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</si>
  <si>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</si>
  <si>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</si>
  <si>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</si>
  <si>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</si>
  <si>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</si>
  <si>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</si>
  <si>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</si>
  <si>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</si>
  <si>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</si>
  <si>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</si>
  <si>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</si>
  <si>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</si>
  <si>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</si>
  <si>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</si>
  <si>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</si>
  <si>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</si>
  <si>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</si>
  <si>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</si>
  <si>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</si>
  <si>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</si>
  <si>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</si>
  <si>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</si>
  <si>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</si>
  <si>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</si>
  <si>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</si>
  <si>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</si>
  <si>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</si>
  <si>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</si>
  <si>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</si>
  <si>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</si>
  <si>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</si>
  <si>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</si>
  <si>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</si>
  <si>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</si>
  <si>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</si>
  <si>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</si>
  <si>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</si>
  <si>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</si>
  <si>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</si>
  <si>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</si>
  <si>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</si>
  <si>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</si>
  <si>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</si>
  <si>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</si>
  <si>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</si>
  <si>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</si>
  <si>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</si>
  <si>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</si>
  <si>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</si>
  <si>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</si>
  <si>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</si>
  <si>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</si>
  <si>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</si>
  <si>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</si>
  <si>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</si>
  <si>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</si>
  <si>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</si>
  <si>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</si>
  <si>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</si>
  <si>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</si>
  <si>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</si>
  <si>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</si>
  <si>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</si>
  <si>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</si>
  <si>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</si>
  <si>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</si>
  <si>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</si>
  <si>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</si>
  <si>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</si>
  <si>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</si>
  <si>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</si>
  <si>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</si>
  <si>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</si>
  <si>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</si>
  <si>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</si>
  <si>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</si>
  <si>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</si>
  <si>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</si>
  <si>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</si>
  <si>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</si>
  <si>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</si>
  <si>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</si>
  <si>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</si>
  <si>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</si>
  <si>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</si>
  <si>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</si>
  <si>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</si>
  <si>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</si>
  <si>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</si>
  <si>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</si>
  <si>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</si>
  <si>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</si>
  <si>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</si>
  <si>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</si>
  <si>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</si>
  <si>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</si>
  <si>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</si>
  <si>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</si>
  <si>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</si>
  <si>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</si>
  <si>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</si>
  <si>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</si>
  <si>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</si>
  <si>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</si>
  <si>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</si>
  <si>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</si>
  <si>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</si>
  <si>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</si>
  <si>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</si>
  <si>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</si>
  <si>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</si>
  <si>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</si>
  <si>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</si>
  <si>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</si>
  <si>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</si>
  <si>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</si>
  <si>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</si>
  <si>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</si>
  <si>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</si>
  <si>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</si>
  <si>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</si>
  <si>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</si>
  <si>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</si>
  <si>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</si>
  <si>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</si>
  <si>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</si>
  <si>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</si>
  <si>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</si>
  <si>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</si>
  <si>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</si>
  <si>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</si>
  <si>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</si>
  <si>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</si>
  <si>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</si>
  <si>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</si>
  <si>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</si>
  <si>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</si>
  <si>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</si>
  <si>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</si>
  <si>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</si>
  <si>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</si>
  <si>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</si>
  <si>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</si>
  <si>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</si>
  <si>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</si>
  <si>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</si>
  <si>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</si>
  <si>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</si>
  <si>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</si>
  <si>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</si>
  <si>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</si>
  <si>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</si>
  <si>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</si>
  <si>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</si>
  <si>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</si>
  <si>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</si>
  <si>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</si>
  <si>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</si>
  <si>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</si>
  <si>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</si>
  <si>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</si>
  <si>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</si>
  <si>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</si>
  <si>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</si>
  <si>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</si>
  <si>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</si>
  <si>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</si>
  <si>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</si>
  <si>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</si>
  <si>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</si>
  <si>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</si>
  <si>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</si>
  <si>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</si>
  <si>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</si>
  <si>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</si>
  <si>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</si>
  <si>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</si>
  <si>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</si>
  <si>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</si>
  <si>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</si>
  <si>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</si>
  <si>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</si>
  <si>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</si>
  <si>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</si>
  <si>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</si>
  <si>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</si>
  <si>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</si>
  <si>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</si>
  <si>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</si>
  <si>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</si>
  <si>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</si>
  <si>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</si>
  <si>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</si>
  <si>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</si>
  <si>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</si>
  <si>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</si>
  <si>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</si>
  <si>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</si>
  <si>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</si>
  <si>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</si>
  <si>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</si>
  <si>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</si>
  <si>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</si>
  <si>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</si>
  <si>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</si>
  <si>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</si>
  <si>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</si>
  <si>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</si>
  <si>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</si>
  <si>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</si>
  <si>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</si>
  <si>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</si>
  <si>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</si>
  <si>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</si>
  <si>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</si>
  <si>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</si>
  <si>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</si>
  <si>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</si>
  <si>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</si>
  <si>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</si>
  <si>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</si>
  <si>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</si>
  <si>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</si>
  <si>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</si>
  <si>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</si>
  <si>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</si>
  <si>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</si>
  <si>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</si>
  <si>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</si>
  <si>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</si>
  <si>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</si>
  <si>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</si>
  <si>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</si>
  <si>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</si>
  <si>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</si>
  <si>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</si>
  <si>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</si>
  <si>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</si>
  <si>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</si>
  <si>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</si>
  <si>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</si>
  <si>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</si>
  <si>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</si>
  <si>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</si>
  <si>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</si>
  <si>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</si>
  <si>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</si>
  <si>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</si>
  <si>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</si>
  <si>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</si>
  <si>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</si>
  <si>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</si>
  <si>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</si>
  <si>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</si>
  <si>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</si>
  <si>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</si>
  <si>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</si>
  <si>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</si>
  <si>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</si>
  <si>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</si>
  <si>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</si>
  <si>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</si>
  <si>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</si>
  <si>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</si>
  <si>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</si>
  <si>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</si>
  <si>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</si>
  <si>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</si>
  <si>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</si>
  <si>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</si>
  <si>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</si>
  <si>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</si>
  <si>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</si>
  <si>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</si>
  <si>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</si>
  <si>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</si>
  <si>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</si>
  <si>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</si>
  <si>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</si>
  <si>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</si>
  <si>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</si>
  <si>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</si>
  <si>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</si>
  <si>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</si>
  <si>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</si>
  <si>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</si>
  <si>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</si>
  <si>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</si>
  <si>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</si>
  <si>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</si>
  <si>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</si>
  <si>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</si>
  <si>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</si>
  <si>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</si>
  <si>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</si>
  <si>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</si>
  <si>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</si>
  <si>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</si>
  <si>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</si>
  <si>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</si>
  <si>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</si>
  <si>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</si>
  <si>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</si>
  <si>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</si>
  <si>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</si>
  <si>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</si>
  <si>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</si>
  <si>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</si>
  <si>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</si>
  <si>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</si>
  <si>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</si>
  <si>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</si>
  <si>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</si>
  <si>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</si>
  <si>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</si>
  <si>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</si>
  <si>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</si>
  <si>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</si>
  <si>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</si>
  <si>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</si>
  <si>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</si>
  <si>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</si>
  <si>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</si>
  <si>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</si>
  <si>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</si>
  <si>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</si>
  <si>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</si>
  <si>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</si>
  <si>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</si>
  <si>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</si>
  <si>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</si>
  <si>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</si>
  <si>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</si>
  <si>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</si>
  <si>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</si>
  <si>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</si>
  <si>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</si>
  <si>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</si>
  <si>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</si>
  <si>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</si>
  <si>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</si>
  <si>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</si>
  <si>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</si>
  <si>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</si>
  <si>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</si>
  <si>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</si>
  <si>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</si>
  <si>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</si>
  <si>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</si>
  <si>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</si>
  <si>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</si>
  <si>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</si>
  <si>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</si>
  <si>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</si>
  <si>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</si>
  <si>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</si>
  <si>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</si>
  <si>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</si>
  <si>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</si>
  <si>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</si>
  <si>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</si>
  <si>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</si>
  <si>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</si>
  <si>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</si>
  <si>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</si>
  <si>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</si>
  <si>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</si>
  <si>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</si>
  <si>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</si>
  <si>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</si>
  <si>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</si>
  <si>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</si>
  <si>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</si>
  <si>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</si>
  <si>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</si>
  <si>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</si>
  <si>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</si>
  <si>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</si>
  <si>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</si>
  <si>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</si>
  <si>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</si>
  <si>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</si>
  <si>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</si>
  <si>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</si>
  <si>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</si>
  <si>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</si>
  <si>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</si>
  <si>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</si>
  <si>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</si>
  <si>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</si>
  <si>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</si>
  <si>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</si>
  <si>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</si>
  <si>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</si>
  <si>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</si>
  <si>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</si>
  <si>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</si>
  <si>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</si>
  <si>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</si>
  <si>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</si>
  <si>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</si>
  <si>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</si>
  <si>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</si>
  <si>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</si>
  <si>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</si>
  <si>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</si>
  <si>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</si>
  <si>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</si>
  <si>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</si>
  <si>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</si>
  <si>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</si>
  <si>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</si>
  <si>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</si>
  <si>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</si>
  <si>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</si>
  <si>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</si>
  <si>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</si>
  <si>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</si>
  <si>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</si>
  <si>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</si>
  <si>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</si>
  <si>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</si>
  <si>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</si>
  <si>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</si>
  <si>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</si>
  <si>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</si>
  <si>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</si>
  <si>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</si>
  <si>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</si>
  <si>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</si>
  <si>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</si>
  <si>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</si>
  <si>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</si>
  <si>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</si>
  <si>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</si>
  <si>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</si>
  <si>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</si>
  <si>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</si>
  <si>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</si>
  <si>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</si>
  <si>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</si>
  <si>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</si>
  <si>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</si>
  <si>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</si>
  <si>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</si>
  <si>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</si>
  <si>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</si>
  <si>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</si>
  <si>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</si>
  <si>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</si>
  <si>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</si>
  <si>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</si>
  <si>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</si>
  <si>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</si>
  <si>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</si>
  <si>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</si>
  <si>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</si>
  <si>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</si>
  <si>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</si>
  <si>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</si>
  <si>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</si>
  <si>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</si>
  <si>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</si>
  <si>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</si>
  <si>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</si>
  <si>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</si>
  <si>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</si>
  <si>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</si>
  <si>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</si>
  <si>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</si>
  <si>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</si>
  <si>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</si>
  <si>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</si>
  <si>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</si>
  <si>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</si>
  <si>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</si>
  <si>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</si>
  <si>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</si>
  <si>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</si>
  <si>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</si>
  <si>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</si>
  <si>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</si>
  <si>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</si>
  <si>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</si>
  <si>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</si>
  <si>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</si>
  <si>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</si>
  <si>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</si>
  <si>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</si>
  <si>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</si>
  <si>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</si>
  <si>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</si>
  <si>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</si>
  <si>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</si>
  <si>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</si>
  <si>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</si>
  <si>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</si>
  <si>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</si>
  <si>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</si>
  <si>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</si>
  <si>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</si>
  <si>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</si>
  <si>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</si>
  <si>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</si>
  <si>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</si>
  <si>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</si>
  <si>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</si>
  <si>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</si>
  <si>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</si>
  <si>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</si>
  <si>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</si>
  <si>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</si>
  <si>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</si>
  <si>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</si>
  <si>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</si>
  <si>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</si>
  <si>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</si>
  <si>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</si>
  <si>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</si>
  <si>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</si>
  <si>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</si>
  <si>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</si>
  <si>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</si>
  <si>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</si>
  <si>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</si>
  <si>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</si>
  <si>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</si>
  <si>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</si>
  <si>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</si>
  <si>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</si>
  <si>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</si>
  <si>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</si>
  <si>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</si>
  <si>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</si>
  <si>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</si>
  <si>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</si>
  <si>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</si>
  <si>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</si>
  <si>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</si>
  <si>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</si>
  <si>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</si>
  <si>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</si>
  <si>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</si>
  <si>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</si>
  <si>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</si>
  <si>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</si>
  <si>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</si>
  <si>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</si>
  <si>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</si>
  <si>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</si>
  <si>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</si>
  <si>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</si>
  <si>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</si>
  <si>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</si>
  <si>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</si>
  <si>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</si>
  <si>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</si>
  <si>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</si>
  <si>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</si>
  <si>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</si>
  <si>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</si>
  <si>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</si>
  <si>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</si>
  <si>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</si>
  <si>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</si>
  <si>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</si>
  <si>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</si>
  <si>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</si>
  <si>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</si>
  <si>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</si>
  <si>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</si>
  <si>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</si>
  <si>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</si>
  <si>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</si>
  <si>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</si>
  <si>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</si>
  <si>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</si>
  <si>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</si>
  <si>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</si>
  <si>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</si>
  <si>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</si>
  <si>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</si>
  <si>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</si>
  <si>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</si>
  <si>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</si>
  <si>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</si>
  <si>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</si>
  <si>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</si>
  <si>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</si>
  <si>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</si>
  <si>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</si>
  <si>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</si>
  <si>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</si>
  <si>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</si>
  <si>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</si>
  <si>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</si>
  <si>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</si>
  <si>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</si>
  <si>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</si>
  <si>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</si>
  <si>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</si>
  <si>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</si>
  <si>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</si>
  <si>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</si>
  <si>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</si>
  <si>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</si>
  <si>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</si>
  <si>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</si>
  <si>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</si>
  <si>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</si>
  <si>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</si>
  <si>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</si>
  <si>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</si>
  <si>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</si>
  <si>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</si>
  <si>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</si>
  <si>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</si>
  <si>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</si>
  <si>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</si>
  <si>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</si>
  <si>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</si>
  <si>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</si>
  <si>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</si>
  <si>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</si>
  <si>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</si>
  <si>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</si>
  <si>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</si>
  <si>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</si>
  <si>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</si>
  <si>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</si>
  <si>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</si>
  <si>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</si>
  <si>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</si>
  <si>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</si>
  <si>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</si>
  <si>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</si>
  <si>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</si>
  <si>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</si>
  <si>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</si>
  <si>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</si>
  <si>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</si>
  <si>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</si>
  <si>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</si>
  <si>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</si>
  <si>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</si>
  <si>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</si>
  <si>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</si>
  <si>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</si>
  <si>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</si>
  <si>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</si>
  <si>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</si>
  <si>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</si>
  <si>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</si>
  <si>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</si>
  <si>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</si>
  <si>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</si>
  <si>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</si>
  <si>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</si>
  <si>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</si>
  <si>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</si>
  <si>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</si>
  <si>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</si>
  <si>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</si>
  <si>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</si>
  <si>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</si>
  <si>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</si>
  <si>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</si>
  <si>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</si>
  <si>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</si>
  <si>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</si>
  <si>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</si>
  <si>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</si>
  <si>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</si>
  <si>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</si>
  <si>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</si>
  <si>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</si>
  <si>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</si>
  <si>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</si>
  <si>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</si>
  <si>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</si>
  <si>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</si>
  <si>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</si>
  <si>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</si>
  <si>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</si>
  <si>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</si>
  <si>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</si>
  <si>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</si>
  <si>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</si>
  <si>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</si>
  <si>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</si>
  <si>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</si>
  <si>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</si>
  <si>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</si>
  <si>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</si>
  <si>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</si>
  <si>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</si>
  <si>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</si>
  <si>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</si>
  <si>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</si>
  <si>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</si>
  <si>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</si>
  <si>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</si>
  <si>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</si>
  <si>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</si>
  <si>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</si>
  <si>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</si>
  <si>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</si>
  <si>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</si>
  <si>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</si>
  <si>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</si>
  <si>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</si>
  <si>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</si>
  <si>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</si>
  <si>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</si>
  <si>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</si>
  <si>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</si>
  <si>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</si>
  <si>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</si>
  <si>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</si>
  <si>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</si>
  <si>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</si>
  <si>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</si>
  <si>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</si>
  <si>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</si>
  <si>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</si>
  <si>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</si>
  <si>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</si>
  <si>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</si>
  <si>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</si>
  <si>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</si>
  <si>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</si>
  <si>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</si>
  <si>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</si>
  <si>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</si>
  <si>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</si>
  <si>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</si>
  <si>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</si>
  <si>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</si>
  <si>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</si>
  <si>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</si>
  <si>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</si>
  <si>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</si>
  <si>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</si>
  <si>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</si>
  <si>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</si>
  <si>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</si>
  <si>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</si>
  <si>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</si>
  <si>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</si>
  <si>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</si>
  <si>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</si>
  <si>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</si>
  <si>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</si>
  <si>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</si>
  <si>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</si>
  <si>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</si>
  <si>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</si>
  <si>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</si>
  <si>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</si>
  <si>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</si>
  <si>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</si>
  <si>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</si>
  <si>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</si>
  <si>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</si>
  <si>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</si>
  <si>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</si>
  <si>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</si>
  <si>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</si>
  <si>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</si>
  <si>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</si>
  <si>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</si>
  <si>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</si>
  <si>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</si>
  <si>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</si>
  <si>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</si>
  <si>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</si>
  <si>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</si>
  <si>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</si>
  <si>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</si>
  <si>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</si>
  <si>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</si>
  <si>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</si>
  <si>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</si>
  <si>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</si>
  <si>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</si>
  <si>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</si>
  <si>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</si>
  <si>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</si>
  <si>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</si>
  <si>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</si>
  <si>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</si>
  <si>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</si>
  <si>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</si>
  <si>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</si>
  <si>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</si>
  <si>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</si>
  <si>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</si>
  <si>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</si>
  <si>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</si>
  <si>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</si>
  <si>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</si>
  <si>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</si>
  <si>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</si>
  <si>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</si>
  <si>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</si>
  <si>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</si>
  <si>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</si>
  <si>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</si>
  <si>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</si>
  <si>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</si>
  <si>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</si>
  <si>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</si>
  <si>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</si>
  <si>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</si>
  <si>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</si>
  <si>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</si>
  <si>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</si>
  <si>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</si>
  <si>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</si>
  <si>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</si>
  <si>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</si>
  <si>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</si>
  <si>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</si>
  <si>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</si>
  <si>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</si>
  <si>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</si>
  <si>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</si>
  <si>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</si>
  <si>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</si>
  <si>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</si>
  <si>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</si>
  <si>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</si>
  <si>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</si>
  <si>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</si>
  <si>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</si>
  <si>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</si>
  <si>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</si>
  <si>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</si>
  <si>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</si>
  <si>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</si>
  <si>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</si>
  <si>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</si>
  <si>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</si>
  <si>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</si>
  <si>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</si>
  <si>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</si>
  <si>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</si>
  <si>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</si>
  <si>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</si>
  <si>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</si>
  <si>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</si>
  <si>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</si>
  <si>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</si>
  <si>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</si>
  <si>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</si>
  <si>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</si>
  <si>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</si>
  <si>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</si>
  <si>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</si>
  <si>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</si>
  <si>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</si>
  <si>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</si>
  <si>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</si>
  <si>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</si>
  <si>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</si>
  <si>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</si>
  <si>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</si>
  <si>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</si>
  <si>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</si>
  <si>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</si>
  <si>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</si>
  <si>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</si>
  <si>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</si>
  <si>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</si>
  <si>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</si>
  <si>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</si>
  <si>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</si>
  <si>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</si>
  <si>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</si>
  <si>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</si>
  <si>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</si>
  <si>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</si>
  <si>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</si>
  <si>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</si>
  <si>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</si>
  <si>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</si>
  <si>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</si>
  <si>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</si>
  <si>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</si>
  <si>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</si>
  <si>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</si>
  <si>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</si>
  <si>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</si>
  <si>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</si>
  <si>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</si>
  <si>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</si>
  <si>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</si>
  <si>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</si>
  <si>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</si>
  <si>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</si>
  <si>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</si>
  <si>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</si>
  <si>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</si>
  <si>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</si>
  <si>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</si>
  <si>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</si>
  <si>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</si>
  <si>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</si>
  <si>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</si>
  <si>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</si>
  <si>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</si>
  <si>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</si>
  <si>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</si>
  <si>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</si>
  <si>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</si>
  <si>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</si>
  <si>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</si>
  <si>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</si>
  <si>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</si>
  <si>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</si>
  <si>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</si>
  <si>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</si>
  <si>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</si>
  <si>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</si>
  <si>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</si>
  <si>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</si>
  <si>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</si>
  <si>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</si>
  <si>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</si>
  <si>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</si>
  <si>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</si>
  <si>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</si>
  <si>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</si>
  <si>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</si>
  <si>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</si>
  <si>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</si>
  <si>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</si>
  <si>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</si>
  <si>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</si>
  <si>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</si>
  <si>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</si>
  <si>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</si>
  <si>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</si>
  <si>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</si>
  <si>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</si>
  <si>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</si>
  <si>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</si>
  <si>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</si>
  <si>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</si>
  <si>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</si>
  <si>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</si>
  <si>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</si>
  <si>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</si>
  <si>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</si>
  <si>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</si>
  <si>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</si>
  <si>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</si>
  <si>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</si>
  <si>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</si>
  <si>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</si>
  <si>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</si>
  <si>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</si>
  <si>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</si>
  <si>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</si>
  <si>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</si>
  <si>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</si>
  <si>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</si>
  <si>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</si>
  <si>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</si>
  <si>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</si>
  <si>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</si>
  <si>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</si>
  <si>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</si>
  <si>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</si>
  <si>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</si>
  <si>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</si>
  <si>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</si>
  <si>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</si>
  <si>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</si>
  <si>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</si>
  <si>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</si>
  <si>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</si>
  <si>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</si>
  <si>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</si>
  <si>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</si>
  <si>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</si>
  <si>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</si>
  <si>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</si>
  <si>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</si>
  <si>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</si>
  <si>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</si>
  <si>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</si>
  <si>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</si>
  <si>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</si>
  <si>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</si>
  <si>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</si>
  <si>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</si>
  <si>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</si>
  <si>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</si>
  <si>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</si>
  <si>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</si>
  <si>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</si>
  <si>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</si>
  <si>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</si>
  <si>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</si>
  <si>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</si>
  <si>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</si>
  <si>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</si>
  <si>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</si>
  <si>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</si>
  <si>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</si>
  <si>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</si>
  <si>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</si>
  <si>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</si>
  <si>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</si>
  <si>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</si>
  <si>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</si>
  <si>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</si>
  <si>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</si>
  <si>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</si>
  <si>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</si>
  <si>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</si>
  <si>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</si>
  <si>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</si>
  <si>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</si>
  <si>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</si>
  <si>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</si>
  <si>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</si>
  <si>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</si>
  <si>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</si>
  <si>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</si>
  <si>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</si>
  <si>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</si>
  <si>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</si>
  <si>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</si>
  <si>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</si>
  <si>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</si>
  <si>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</si>
  <si>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</si>
  <si>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</si>
  <si>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</si>
  <si>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</si>
  <si>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</si>
  <si>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</si>
  <si>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</si>
  <si>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</si>
  <si>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</si>
  <si>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</si>
  <si>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</si>
  <si>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</si>
  <si>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</si>
  <si>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</si>
  <si>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</si>
  <si>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</si>
  <si>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</si>
  <si>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</si>
  <si>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</si>
  <si>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</si>
  <si>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</si>
  <si>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</si>
  <si>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</si>
  <si>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</si>
  <si>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</si>
  <si>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</si>
  <si>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</si>
  <si>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</si>
  <si>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</si>
  <si>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</si>
  <si>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</si>
  <si>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</si>
  <si>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</si>
  <si>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</si>
  <si>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</si>
  <si>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</si>
  <si>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</si>
  <si>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</si>
  <si>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</si>
  <si>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</si>
  <si>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</si>
  <si>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</si>
  <si>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</si>
  <si>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</si>
  <si>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</si>
  <si>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</si>
  <si>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</si>
  <si>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</si>
  <si>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</si>
  <si>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</si>
  <si>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</si>
  <si>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</si>
  <si>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</si>
  <si>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</si>
  <si>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</si>
  <si>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</si>
  <si>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</si>
  <si>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</si>
  <si>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</si>
  <si>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</si>
  <si>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</si>
  <si>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</si>
  <si>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</si>
  <si>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</si>
  <si>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</si>
  <si>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</si>
  <si>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</si>
  <si>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</si>
  <si>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</si>
  <si>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</si>
  <si>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</si>
  <si>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</si>
  <si>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</si>
  <si>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</si>
  <si>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</si>
  <si>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</si>
  <si>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</si>
  <si>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</si>
  <si>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</si>
  <si>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</si>
  <si>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</si>
  <si>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</si>
  <si>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</si>
  <si>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</si>
  <si>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</si>
  <si>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</si>
  <si>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</si>
  <si>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</si>
  <si>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</si>
  <si>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</si>
  <si>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</si>
  <si>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</si>
  <si>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</si>
  <si>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</si>
  <si>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</si>
  <si>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</si>
  <si>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</si>
  <si>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</si>
  <si>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</si>
  <si>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</si>
  <si>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</si>
  <si>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</si>
  <si>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</si>
  <si>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</si>
  <si>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</si>
  <si>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</si>
  <si>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</si>
  <si>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</si>
  <si>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</si>
  <si>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</si>
  <si>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</si>
  <si>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</si>
  <si>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</si>
  <si>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</si>
  <si>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</si>
  <si>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</si>
  <si>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</si>
  <si>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</si>
  <si>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</si>
  <si>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</si>
  <si>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</si>
  <si>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</si>
  <si>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</si>
  <si>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</si>
  <si>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</si>
  <si>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</si>
  <si>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</si>
  <si>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</si>
  <si>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</si>
  <si>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</si>
  <si>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</si>
  <si>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</si>
  <si>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</si>
  <si>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</si>
  <si>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</si>
  <si>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</si>
  <si>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</si>
  <si>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</si>
  <si>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</si>
  <si>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</si>
  <si>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</si>
  <si>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</si>
  <si>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</si>
  <si>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</si>
  <si>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</si>
  <si>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</si>
  <si>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</si>
  <si>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</si>
  <si>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</si>
  <si>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</si>
  <si>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</si>
  <si>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</si>
  <si>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</si>
  <si>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</si>
  <si>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</si>
  <si>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</si>
  <si>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</si>
  <si>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</si>
  <si>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</si>
  <si>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</si>
  <si>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</si>
  <si>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</si>
  <si>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</si>
  <si>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</si>
  <si>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</si>
  <si>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</si>
  <si>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</si>
  <si>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</si>
  <si>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</si>
  <si>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</si>
  <si>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</si>
  <si>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</si>
  <si>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</si>
  <si>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</si>
  <si>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</si>
  <si>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</si>
  <si>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</si>
  <si>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</si>
  <si>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</si>
  <si>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</si>
  <si>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</si>
  <si>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</si>
  <si>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</si>
  <si>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</si>
  <si>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</si>
  <si>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</si>
  <si>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</si>
  <si>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</si>
  <si>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</si>
  <si>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</si>
  <si>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</si>
  <si>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</si>
  <si>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</si>
  <si>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</si>
  <si>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</si>
  <si>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</si>
  <si>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</si>
  <si>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</si>
  <si>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</si>
  <si>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</si>
  <si>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</si>
  <si>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</si>
  <si>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</si>
  <si>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</si>
  <si>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</si>
  <si>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</si>
  <si>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</si>
  <si>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</si>
  <si>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</si>
  <si>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</si>
  <si>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</si>
  <si>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</si>
  <si>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</si>
  <si>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</si>
  <si>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</si>
  <si>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</si>
  <si>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</si>
  <si>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</si>
  <si>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</si>
  <si>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</si>
  <si>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</si>
  <si>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</si>
  <si>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</si>
  <si>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</si>
  <si>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</si>
  <si>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</si>
  <si>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</si>
  <si>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</si>
  <si>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</si>
  <si>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</si>
  <si>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</si>
  <si>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</si>
  <si>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</si>
  <si>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</si>
  <si>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</si>
  <si>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</si>
  <si>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</si>
  <si>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</si>
  <si>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</si>
  <si>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</si>
  <si>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</si>
  <si>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</si>
  <si>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</si>
  <si>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</si>
  <si>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</si>
  <si>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</si>
  <si>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</si>
  <si>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</si>
  <si>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</si>
  <si>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</si>
  <si>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</si>
  <si>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</si>
  <si>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</si>
  <si>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</si>
  <si>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</si>
  <si>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</si>
  <si>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</si>
  <si>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</si>
  <si>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</si>
  <si>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</si>
  <si>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</si>
  <si>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</si>
  <si>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</si>
  <si>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</si>
  <si>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</si>
  <si>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</si>
  <si>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</si>
  <si>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</si>
  <si>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</si>
  <si>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</si>
  <si>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</si>
  <si>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</si>
  <si>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</si>
  <si>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</si>
  <si>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</si>
  <si>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</si>
  <si>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</si>
  <si>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</si>
  <si>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</si>
  <si>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</si>
  <si>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</si>
  <si>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</si>
  <si>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</si>
  <si>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</si>
  <si>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</si>
  <si>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</si>
  <si>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</si>
  <si>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</si>
  <si>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</si>
  <si>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</si>
  <si>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</si>
  <si>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</si>
  <si>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</si>
  <si>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</si>
  <si>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</si>
  <si>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</si>
  <si>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</si>
  <si>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</si>
  <si>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</si>
  <si>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</si>
  <si>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</si>
  <si>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</si>
  <si>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</si>
  <si>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</si>
  <si>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</si>
  <si>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</si>
  <si>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</si>
  <si>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</si>
  <si>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</si>
  <si>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</si>
  <si>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</si>
  <si>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</si>
  <si>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</si>
  <si>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</si>
  <si>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</si>
  <si>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</si>
  <si>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</si>
  <si>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</si>
  <si>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</si>
  <si>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</si>
  <si>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</si>
  <si>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</si>
  <si>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</si>
  <si>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</si>
  <si>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</si>
  <si>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</si>
  <si>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</si>
  <si>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</si>
  <si>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</si>
  <si>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</si>
  <si>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</si>
  <si>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</si>
  <si>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</si>
  <si>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</si>
  <si>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</si>
  <si>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</si>
  <si>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</si>
  <si>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</si>
  <si>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</si>
  <si>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</si>
  <si>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</si>
  <si>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</si>
  <si>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</si>
  <si>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</si>
  <si>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</si>
  <si>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</si>
  <si>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</si>
  <si>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</si>
  <si>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</si>
  <si>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</si>
  <si>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</si>
  <si>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</si>
  <si>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</si>
  <si>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</si>
  <si>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</si>
  <si>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</si>
  <si>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</si>
  <si>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</si>
  <si>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</si>
  <si>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</si>
  <si>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</si>
  <si>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</si>
  <si>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</si>
  <si>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</si>
  <si>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</si>
  <si>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</si>
  <si>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</si>
  <si>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</si>
  <si>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</si>
  <si>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</si>
  <si>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</si>
  <si>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</si>
  <si>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</si>
  <si>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</si>
  <si>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</si>
  <si>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</si>
  <si>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</si>
  <si>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</si>
  <si>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</si>
  <si>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</si>
  <si>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</si>
  <si>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</si>
  <si>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</si>
  <si>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</si>
  <si>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</si>
  <si>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</si>
  <si>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</si>
  <si>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</si>
  <si>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</si>
  <si>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</si>
  <si>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</si>
  <si>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</si>
  <si>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</si>
  <si>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</si>
  <si>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</si>
  <si>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</si>
  <si>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</si>
  <si>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</si>
  <si>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</si>
  <si>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</si>
  <si>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</si>
  <si>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</si>
  <si>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</si>
  <si>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</si>
  <si>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</si>
  <si>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</si>
  <si>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</si>
  <si>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</si>
  <si>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</si>
  <si>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</si>
  <si>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</si>
  <si>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</si>
  <si>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</si>
  <si>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</si>
  <si>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</si>
  <si>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</si>
  <si>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</si>
  <si>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</si>
  <si>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</si>
  <si>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</si>
  <si>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</si>
  <si>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</si>
  <si>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</si>
  <si>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</si>
  <si>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</si>
  <si>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</si>
  <si>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</si>
  <si>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</si>
  <si>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</si>
  <si>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</si>
  <si>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</si>
  <si>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</si>
  <si>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</si>
  <si>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</si>
  <si>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</si>
  <si>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</si>
  <si>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</si>
  <si>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</si>
  <si>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</si>
  <si>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</si>
  <si>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</si>
  <si>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</si>
  <si>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</si>
  <si>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</si>
  <si>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</si>
  <si>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</si>
  <si>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</si>
  <si>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</si>
  <si>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</si>
  <si>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</si>
  <si>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</si>
  <si>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</si>
  <si>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</si>
  <si>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</si>
  <si>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</si>
  <si>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</si>
  <si>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</si>
  <si>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</si>
  <si>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</si>
  <si>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</si>
  <si>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</si>
  <si>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</si>
  <si>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</si>
  <si>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</si>
  <si>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</si>
  <si>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</si>
  <si>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</si>
  <si>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</si>
  <si>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</si>
  <si>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</si>
  <si>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</si>
  <si>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</si>
  <si>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</si>
  <si>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</si>
  <si>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</si>
  <si>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</si>
  <si>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</si>
  <si>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</si>
  <si>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</si>
  <si>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</si>
  <si>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</si>
  <si>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</si>
  <si>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</si>
  <si>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</si>
  <si>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</si>
  <si>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</si>
  <si>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</si>
  <si>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</si>
  <si>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</si>
  <si>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</si>
  <si>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</si>
  <si>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</si>
  <si>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</si>
  <si>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</si>
  <si>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</si>
  <si>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</si>
  <si>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</si>
  <si>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</si>
  <si>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</si>
  <si>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</si>
  <si>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</si>
  <si>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</si>
  <si>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</si>
  <si>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</si>
  <si>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</si>
  <si>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</si>
  <si>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</si>
  <si>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</si>
  <si>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</si>
  <si>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</si>
  <si>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</si>
  <si>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</si>
  <si>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</si>
  <si>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</si>
  <si>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</si>
  <si>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</si>
  <si>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</si>
  <si>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</si>
  <si>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</si>
  <si>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</si>
  <si>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</si>
  <si>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</si>
  <si>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</si>
  <si>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</si>
  <si>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</si>
  <si>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</si>
  <si>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</si>
  <si>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</si>
  <si>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</si>
  <si>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</si>
  <si>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</si>
  <si>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</si>
  <si>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</si>
  <si>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</si>
  <si>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</si>
  <si>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</si>
  <si>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</si>
  <si>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</si>
  <si>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</si>
  <si>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</si>
  <si>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</si>
  <si>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</si>
  <si>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</si>
  <si>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</si>
  <si>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</si>
  <si>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</si>
  <si>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</si>
  <si>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</si>
  <si>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</si>
  <si>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</si>
  <si>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</si>
  <si>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</si>
  <si>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</si>
  <si>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</si>
  <si>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</si>
  <si>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</si>
  <si>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</si>
  <si>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</si>
  <si>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</si>
  <si>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</si>
  <si>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</si>
  <si>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</si>
  <si>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</si>
  <si>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</si>
  <si>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</si>
  <si>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</si>
  <si>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</si>
  <si>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</si>
  <si>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</si>
  <si>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</si>
  <si>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</si>
  <si>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</si>
  <si>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</si>
  <si>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</si>
  <si>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</si>
  <si>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</si>
  <si>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</si>
  <si>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</si>
  <si>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</si>
  <si>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</si>
  <si>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</si>
  <si>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</si>
  <si>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</si>
  <si>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</si>
  <si>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</si>
  <si>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</si>
  <si>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</si>
  <si>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</si>
  <si>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</si>
  <si>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</si>
  <si>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</si>
  <si>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</si>
  <si>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</si>
  <si>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</si>
  <si>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</si>
  <si>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</si>
  <si>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</si>
  <si>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</si>
  <si>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</si>
  <si>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</si>
  <si>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</si>
  <si>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</si>
  <si>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</si>
  <si>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</si>
  <si>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</si>
  <si>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</si>
  <si>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</si>
  <si>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</si>
  <si>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</si>
  <si>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</si>
  <si>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</si>
  <si>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</si>
  <si>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</si>
  <si>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</si>
  <si>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</si>
  <si>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</si>
  <si>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</si>
  <si>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</si>
  <si>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</si>
  <si>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</si>
  <si>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</si>
  <si>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</si>
  <si>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</si>
  <si>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</si>
  <si>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</si>
  <si>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</si>
  <si>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</si>
  <si>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</si>
  <si>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</si>
  <si>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</si>
  <si>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</si>
  <si>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</si>
  <si>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</si>
  <si>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</si>
  <si>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</si>
  <si>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</si>
  <si>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</si>
  <si>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</si>
  <si>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</si>
  <si>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</si>
  <si>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</si>
  <si>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</si>
  <si>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</si>
  <si>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</si>
  <si>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</si>
  <si>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</si>
  <si>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</si>
  <si>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</si>
  <si>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</si>
  <si>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</si>
  <si>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</si>
  <si>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</si>
  <si>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</si>
  <si>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</si>
  <si>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</si>
  <si>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</si>
  <si>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</si>
  <si>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</si>
  <si>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</si>
  <si>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</si>
  <si>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</si>
  <si>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</si>
  <si>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</si>
  <si>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</si>
  <si>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</si>
  <si>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</si>
  <si>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</si>
  <si>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</si>
  <si>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</si>
  <si>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</si>
  <si>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</si>
  <si>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</si>
  <si>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</si>
  <si>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</si>
  <si>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</si>
  <si>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</si>
  <si>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</si>
  <si>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</si>
  <si>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</si>
  <si>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</si>
  <si>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</si>
  <si>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</si>
  <si>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</si>
  <si>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</si>
  <si>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</si>
  <si>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</si>
  <si>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</si>
  <si>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</si>
  <si>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</si>
  <si>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</si>
  <si>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</si>
  <si>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</si>
  <si>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</si>
  <si>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</si>
  <si>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</si>
  <si>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</si>
  <si>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</si>
  <si>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</si>
  <si>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</si>
  <si>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</si>
  <si>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</si>
  <si>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</si>
  <si>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</si>
  <si>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</si>
  <si>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</si>
  <si>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</si>
  <si>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</si>
  <si>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</si>
  <si>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</si>
  <si>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</si>
  <si>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</si>
  <si>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</si>
  <si>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</si>
  <si>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</si>
  <si>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</si>
  <si>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</si>
  <si>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</si>
  <si>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</si>
  <si>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</si>
  <si>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</si>
  <si>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</si>
  <si>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</si>
  <si>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</si>
  <si>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</si>
  <si>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</si>
  <si>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</si>
  <si>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</si>
  <si>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</si>
  <si>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</si>
  <si>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</si>
  <si>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</si>
  <si>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</si>
  <si>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</si>
  <si>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</si>
  <si>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</si>
  <si>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</si>
  <si>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</si>
  <si>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</si>
  <si>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</si>
  <si>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</si>
  <si>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</si>
  <si>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</si>
  <si>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</si>
  <si>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</si>
  <si>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</si>
  <si>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</si>
  <si>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</si>
  <si>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</si>
  <si>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</si>
  <si>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</si>
  <si>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</si>
  <si>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</si>
  <si>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</si>
  <si>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</si>
  <si>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</si>
  <si>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</si>
  <si>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</si>
  <si>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</si>
  <si>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</si>
  <si>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</si>
  <si>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</si>
  <si>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</si>
  <si>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</si>
  <si>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</si>
  <si>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</si>
  <si>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</si>
  <si>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</si>
  <si>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</si>
  <si>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</si>
  <si>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</si>
  <si>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</si>
  <si>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</si>
  <si>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</si>
  <si>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</si>
  <si>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</si>
  <si>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</si>
  <si>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</si>
  <si>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</si>
  <si>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</si>
  <si>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</si>
  <si>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</si>
  <si>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</si>
  <si>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</si>
  <si>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</si>
  <si>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</si>
  <si>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</si>
  <si>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</si>
  <si>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</si>
  <si>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</si>
  <si>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</si>
  <si>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</si>
  <si>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</si>
  <si>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</si>
  <si>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</si>
  <si>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</si>
  <si>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</si>
  <si>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</si>
  <si>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</si>
  <si>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</si>
  <si>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</si>
  <si>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</si>
  <si>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</si>
  <si>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</si>
  <si>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</si>
  <si>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</si>
  <si>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</si>
  <si>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</si>
  <si>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</si>
  <si>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</si>
  <si>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</si>
  <si>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</si>
  <si>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</si>
  <si>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</si>
  <si>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</si>
  <si>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</si>
  <si>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</si>
  <si>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</si>
  <si>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</si>
  <si>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</si>
  <si>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</si>
  <si>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</si>
  <si>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</si>
  <si>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</si>
  <si>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</si>
  <si>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</si>
  <si>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</si>
  <si>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</si>
  <si>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</si>
  <si>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</si>
  <si>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</si>
  <si>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</si>
  <si>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</si>
  <si>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</si>
  <si>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</si>
  <si>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</si>
  <si>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</si>
  <si>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</si>
  <si>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</si>
  <si>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</si>
  <si>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</si>
  <si>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</si>
  <si>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</si>
  <si>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</si>
  <si>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</si>
  <si>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</si>
  <si>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</si>
  <si>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</si>
  <si>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</si>
  <si>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</si>
  <si>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</si>
  <si>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</si>
  <si>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</si>
  <si>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</si>
  <si>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</si>
  <si>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</si>
  <si>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</si>
  <si>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</si>
  <si>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</si>
  <si>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</si>
  <si>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</si>
  <si>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</si>
  <si>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</si>
  <si>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</si>
  <si>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</si>
  <si>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</si>
  <si>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</si>
  <si>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</si>
  <si>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</si>
  <si>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</si>
  <si>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</si>
  <si>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</si>
  <si>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</si>
  <si>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</si>
  <si>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</si>
  <si>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</si>
  <si>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</si>
  <si>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</si>
  <si>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</si>
  <si>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</si>
  <si>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</si>
  <si>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</si>
  <si>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</si>
  <si>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</si>
  <si>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</si>
  <si>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</si>
  <si>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</si>
  <si>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</si>
  <si>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</si>
  <si>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</si>
  <si>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</si>
  <si>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</si>
  <si>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</si>
  <si>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</si>
  <si>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</si>
  <si>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</si>
  <si>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</si>
  <si>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</si>
  <si>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</si>
  <si>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</si>
  <si>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</si>
  <si>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</si>
  <si>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</si>
  <si>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</si>
  <si>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</si>
  <si>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</si>
  <si>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</si>
  <si>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</si>
  <si>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</si>
  <si>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</si>
  <si>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</si>
  <si>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</si>
  <si>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</si>
  <si>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</si>
  <si>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</si>
  <si>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</si>
  <si>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</si>
  <si>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</si>
  <si>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</si>
  <si>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</si>
  <si>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</si>
  <si>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</si>
  <si>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</si>
  <si>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</si>
  <si>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</si>
  <si>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</si>
  <si>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</si>
  <si>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</si>
  <si>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</si>
  <si>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</si>
  <si>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</si>
  <si>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</si>
  <si>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</si>
  <si>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</si>
  <si>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</si>
  <si>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</si>
  <si>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</si>
  <si>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</si>
  <si>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</si>
  <si>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</si>
  <si>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</si>
  <si>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</si>
  <si>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</si>
  <si>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</si>
  <si>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</si>
  <si>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</si>
  <si>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</si>
  <si>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</si>
  <si>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</si>
  <si>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</si>
  <si>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</si>
  <si>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</si>
  <si>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</si>
  <si>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</si>
  <si>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</si>
  <si>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</si>
  <si>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</si>
  <si>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</si>
  <si>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</si>
  <si>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</si>
  <si>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</si>
  <si>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</si>
  <si>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</si>
  <si>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</si>
  <si>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</si>
  <si>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</si>
  <si>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</si>
  <si>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</si>
  <si>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</si>
  <si>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</si>
  <si>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</si>
  <si>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</si>
  <si>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</si>
  <si>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</si>
  <si>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</si>
  <si>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</si>
  <si>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</si>
  <si>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</si>
  <si>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</si>
  <si>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</si>
  <si>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</si>
  <si>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</si>
  <si>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</si>
  <si>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</si>
  <si>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</si>
  <si>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</si>
  <si>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</si>
  <si>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</si>
  <si>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</si>
  <si>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</si>
  <si>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</si>
  <si>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</si>
  <si>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</si>
  <si>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</si>
  <si>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</si>
  <si>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</si>
  <si>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</si>
  <si>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</si>
  <si>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</si>
  <si>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</si>
  <si>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</si>
  <si>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</si>
  <si>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</si>
  <si>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</si>
  <si>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</si>
  <si>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</si>
  <si>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</si>
  <si>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</si>
  <si>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</si>
  <si>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</si>
  <si>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</si>
  <si>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</si>
  <si>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</si>
  <si>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</si>
  <si>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</si>
  <si>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</si>
  <si>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</si>
  <si>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</si>
  <si>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</si>
  <si>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</si>
  <si>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</si>
  <si>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</si>
  <si>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</si>
  <si>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</si>
  <si>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</si>
  <si>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</si>
  <si>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</si>
  <si>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</si>
  <si>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</si>
  <si>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</si>
  <si>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</si>
  <si>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</si>
  <si>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</si>
  <si>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</si>
  <si>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</si>
  <si>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</si>
  <si>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</si>
  <si>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</si>
  <si>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</si>
  <si>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</si>
  <si>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</si>
  <si>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</si>
  <si>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</si>
  <si>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</si>
  <si>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</si>
  <si>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</si>
  <si>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</si>
  <si>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</si>
  <si>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</si>
  <si>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</si>
  <si>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</si>
  <si>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</si>
  <si>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</si>
  <si>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</si>
  <si>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</si>
  <si>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</si>
  <si>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</si>
  <si>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</si>
  <si>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</si>
  <si>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</si>
  <si>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</si>
  <si>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</si>
  <si>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</si>
  <si>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</si>
  <si>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</si>
  <si>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</si>
  <si>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</si>
  <si>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</si>
  <si>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</si>
  <si>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</si>
  <si>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</si>
  <si>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</si>
  <si>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</si>
  <si>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</si>
  <si>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</si>
  <si>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</si>
  <si>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</si>
  <si>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</si>
  <si>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</si>
  <si>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</si>
  <si>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</si>
  <si>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</si>
  <si>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</si>
  <si>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</si>
  <si>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</si>
  <si>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</si>
  <si>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</si>
  <si>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</si>
  <si>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</si>
  <si>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</si>
  <si>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</si>
  <si>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</si>
  <si>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</si>
  <si>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</si>
  <si>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</si>
  <si>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</si>
  <si>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</si>
  <si>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</si>
  <si>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</si>
  <si>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</si>
  <si>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</si>
  <si>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</si>
  <si>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</si>
  <si>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</si>
  <si>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</si>
  <si>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</si>
  <si>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</si>
  <si>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</si>
  <si>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</si>
  <si>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</si>
  <si>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</si>
  <si>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</si>
  <si>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</si>
  <si>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</si>
  <si>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</si>
  <si>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</si>
  <si>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</si>
  <si>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</si>
  <si>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</si>
  <si>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</si>
  <si>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</si>
  <si>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</si>
  <si>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</si>
  <si>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</si>
  <si>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</si>
  <si>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</si>
  <si>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</si>
  <si>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</si>
  <si>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</si>
  <si>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</si>
  <si>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</si>
  <si>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</si>
  <si>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</si>
  <si>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</si>
  <si>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</si>
  <si>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</si>
  <si>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</si>
  <si>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</si>
  <si>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</si>
  <si>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</si>
  <si>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</si>
  <si>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</si>
  <si>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</si>
  <si>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</si>
  <si>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</si>
  <si>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</si>
  <si>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</si>
  <si>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</si>
  <si>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</si>
  <si>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</si>
  <si>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</si>
  <si>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</si>
  <si>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</si>
  <si>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</si>
  <si>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</si>
  <si>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</si>
  <si>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</si>
  <si>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</si>
  <si>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</si>
  <si>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</si>
  <si>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</si>
  <si>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</si>
  <si>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</si>
  <si>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</si>
  <si>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</si>
  <si>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</si>
  <si>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</si>
  <si>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</si>
  <si>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</si>
  <si>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</si>
  <si>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</si>
  <si>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</si>
  <si>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</si>
  <si>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</si>
  <si>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</si>
  <si>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</si>
  <si>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</si>
  <si>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</si>
  <si>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</si>
  <si>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</si>
  <si>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</si>
  <si>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</si>
  <si>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</si>
  <si>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</si>
  <si>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</si>
  <si>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</si>
  <si>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</si>
  <si>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</si>
  <si>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</si>
  <si>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</si>
  <si>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</si>
  <si>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</si>
  <si>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</si>
  <si>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</si>
  <si>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</si>
  <si>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</si>
  <si>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</si>
  <si>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</si>
  <si>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</si>
  <si>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</si>
  <si>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</si>
  <si>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</si>
  <si>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</si>
  <si>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</si>
  <si>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</si>
  <si>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</si>
  <si>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</si>
  <si>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</si>
  <si>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</si>
  <si>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</si>
  <si>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</si>
  <si>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</si>
  <si>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</si>
  <si>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</si>
  <si>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</si>
  <si>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</si>
  <si>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</si>
  <si>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</si>
  <si>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</si>
  <si>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</si>
  <si>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</si>
  <si>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</si>
  <si>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</si>
  <si>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</si>
  <si>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</si>
  <si>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</si>
  <si>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</si>
  <si>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</si>
  <si>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</si>
  <si>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</si>
  <si>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</si>
  <si>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</si>
  <si>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</si>
  <si>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</si>
  <si>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</si>
  <si>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</si>
  <si>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</si>
  <si>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</si>
  <si>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</si>
  <si>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</si>
  <si>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</si>
  <si>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</si>
  <si>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</si>
  <si>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</si>
  <si>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</si>
  <si>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</si>
  <si>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</si>
  <si>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</si>
  <si>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</si>
  <si>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</si>
  <si>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</si>
  <si>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</si>
  <si>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</si>
  <si>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</si>
  <si>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</si>
  <si>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</si>
  <si>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</si>
  <si>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</si>
  <si>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</si>
  <si>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</si>
  <si>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</si>
  <si>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</si>
  <si>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</si>
  <si>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</si>
  <si>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</si>
  <si>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</si>
  <si>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</si>
  <si>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</si>
  <si>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</si>
  <si>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</si>
  <si>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</si>
  <si>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</si>
  <si>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</si>
  <si>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</si>
  <si>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</si>
  <si>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</si>
  <si>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</si>
  <si>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</si>
  <si>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</si>
  <si>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</si>
  <si>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</si>
  <si>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</si>
  <si>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</si>
  <si>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</si>
  <si>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</si>
  <si>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</si>
  <si>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</si>
  <si>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</si>
  <si>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</si>
  <si>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</si>
  <si>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</si>
  <si>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</si>
  <si>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</si>
  <si>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</si>
  <si>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</si>
  <si>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</si>
  <si>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</si>
  <si>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</si>
  <si>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</si>
  <si>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</si>
  <si>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</si>
  <si>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</si>
  <si>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</si>
  <si>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</si>
  <si>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</si>
  <si>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</si>
  <si>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</si>
  <si>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</si>
  <si>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</si>
  <si>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</si>
  <si>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</si>
  <si>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</si>
  <si>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</si>
  <si>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</si>
  <si>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</si>
  <si>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</si>
  <si>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</si>
  <si>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</si>
  <si>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</si>
  <si>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</si>
  <si>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</si>
  <si>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</si>
  <si>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</si>
  <si>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</si>
  <si>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</si>
  <si>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</si>
  <si>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</si>
  <si>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</si>
  <si>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</si>
  <si>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</si>
  <si>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</si>
  <si>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</si>
  <si>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</si>
  <si>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</si>
  <si>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</si>
  <si>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</si>
  <si>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</si>
  <si>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</si>
  <si>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</si>
  <si>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</si>
  <si>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</si>
  <si>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</si>
  <si>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</si>
  <si>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</si>
  <si>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</si>
  <si>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</si>
  <si>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</si>
  <si>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</si>
  <si>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</si>
  <si>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</si>
  <si>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</si>
  <si>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</si>
  <si>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</si>
  <si>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</si>
  <si>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</si>
  <si>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</si>
  <si>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</si>
  <si>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</si>
  <si>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</si>
  <si>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</si>
  <si>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</si>
  <si>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</si>
  <si>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</si>
  <si>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</si>
  <si>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</si>
  <si>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</si>
  <si>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</si>
  <si>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</si>
  <si>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</si>
  <si>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</si>
  <si>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</si>
  <si>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</si>
  <si>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</si>
  <si>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</si>
  <si>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</si>
  <si>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</si>
  <si>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</si>
  <si>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</si>
  <si>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</si>
  <si>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</si>
  <si>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</si>
  <si>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</si>
  <si>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</si>
  <si>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</si>
  <si>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</si>
  <si>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</si>
  <si>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</si>
  <si>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</si>
  <si>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</si>
  <si>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</si>
  <si>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</si>
  <si>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</si>
  <si>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</si>
  <si>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</si>
  <si>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</si>
  <si>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</si>
  <si>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</si>
  <si>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</si>
  <si>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</si>
  <si>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</si>
  <si>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</si>
  <si>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</si>
  <si>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</si>
  <si>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</si>
  <si>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</si>
  <si>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</si>
  <si>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</si>
  <si>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</si>
  <si>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</si>
  <si>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</si>
  <si>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</si>
  <si>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</si>
  <si>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</si>
  <si>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</si>
  <si>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</si>
  <si>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</si>
  <si>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</si>
  <si>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</si>
  <si>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</si>
  <si>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</si>
  <si>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</si>
  <si>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</si>
  <si>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</si>
  <si>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</si>
  <si>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</si>
  <si>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</si>
  <si>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</si>
  <si>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</si>
  <si>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</si>
  <si>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</si>
  <si>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</si>
  <si>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</si>
  <si>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</si>
  <si>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</si>
  <si>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</si>
  <si>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</si>
  <si>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</si>
  <si>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</si>
  <si>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</si>
  <si>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</si>
  <si>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</si>
  <si>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</si>
  <si>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</si>
  <si>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</si>
  <si>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</si>
  <si>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</si>
  <si>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</si>
  <si>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</si>
  <si>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</si>
  <si>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</si>
  <si>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</si>
  <si>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</si>
  <si>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</si>
  <si>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</si>
  <si>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</si>
  <si>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</si>
  <si>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</si>
  <si>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</si>
  <si>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</si>
  <si>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</si>
  <si>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</si>
  <si>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</si>
  <si>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</si>
  <si>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</si>
  <si>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</si>
  <si>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</si>
  <si>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</si>
  <si>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</si>
  <si>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</si>
  <si>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</si>
  <si>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</si>
  <si>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</si>
  <si>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</si>
  <si>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</si>
  <si>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</si>
  <si>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</si>
  <si>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</si>
  <si>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</si>
  <si>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</si>
  <si>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</si>
  <si>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</si>
  <si>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</si>
  <si>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</si>
  <si>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</si>
  <si>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</si>
  <si>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</si>
  <si>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</si>
  <si>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</si>
  <si>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</si>
  <si>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</si>
  <si>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</si>
  <si>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</si>
  <si>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</si>
  <si>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</si>
  <si>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</si>
  <si>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</si>
  <si>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</si>
  <si>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</si>
  <si>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</si>
  <si>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</si>
  <si>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</si>
  <si>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</si>
  <si>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</si>
  <si>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</si>
  <si>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</si>
  <si>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</si>
  <si>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</si>
  <si>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</si>
  <si>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</si>
  <si>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</si>
  <si>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</si>
  <si>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</si>
  <si>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</si>
  <si>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</si>
  <si>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</si>
  <si>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</si>
  <si>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</si>
  <si>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</si>
  <si>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</si>
  <si>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</si>
  <si>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</si>
  <si>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</si>
  <si>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</si>
  <si>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</si>
  <si>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</si>
  <si>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</si>
  <si>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</si>
  <si>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</si>
  <si>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</si>
  <si>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</si>
  <si>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</si>
  <si>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</si>
  <si>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</si>
  <si>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</si>
  <si>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</si>
  <si>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</si>
  <si>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</si>
  <si>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</si>
  <si>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</si>
  <si>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</si>
  <si>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</si>
  <si>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</si>
  <si>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</si>
  <si>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</si>
  <si>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</si>
  <si>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</si>
  <si>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</si>
  <si>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</si>
  <si>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</si>
  <si>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</si>
  <si>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</si>
  <si>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</si>
  <si>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</si>
  <si>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</si>
  <si>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</si>
  <si>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</si>
  <si>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</si>
  <si>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</si>
  <si>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</si>
  <si>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</si>
  <si>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</si>
  <si>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</si>
  <si>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</si>
  <si>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</si>
  <si>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</si>
  <si>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</si>
  <si>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</si>
  <si>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</si>
  <si>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</si>
  <si>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</si>
  <si>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</si>
  <si>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</si>
  <si>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</si>
  <si>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</si>
  <si>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</si>
  <si>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</si>
  <si>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</si>
  <si>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</si>
  <si>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</si>
  <si>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</si>
  <si>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</si>
  <si>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</si>
  <si>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</si>
  <si>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</si>
  <si>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</si>
  <si>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</si>
  <si>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</si>
  <si>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</si>
  <si>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</si>
  <si>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</si>
  <si>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</si>
  <si>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</si>
  <si>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</si>
  <si>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</si>
  <si>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</si>
  <si>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</si>
  <si>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</si>
  <si>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</si>
  <si>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</si>
  <si>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</si>
  <si>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</si>
  <si>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</si>
  <si>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</si>
  <si>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</si>
  <si>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</si>
  <si>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</si>
  <si>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</si>
  <si>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</si>
  <si>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</si>
  <si>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</si>
  <si>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</si>
  <si>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</si>
  <si>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</si>
  <si>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</si>
  <si>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</si>
  <si>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</si>
  <si>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</si>
  <si>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</si>
  <si>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</si>
  <si>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</si>
  <si>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</si>
  <si>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</si>
  <si>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</si>
  <si>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</si>
  <si>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</si>
  <si>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</si>
  <si>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</si>
  <si>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</si>
  <si>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</si>
  <si>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</si>
  <si>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</si>
  <si>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</si>
  <si>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</si>
  <si>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</si>
  <si>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</si>
  <si>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</si>
  <si>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</si>
  <si>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</si>
  <si>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</si>
  <si>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</si>
  <si>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</si>
  <si>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</si>
  <si>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</si>
  <si>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</si>
  <si>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</si>
  <si>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</si>
  <si>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</si>
  <si>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</si>
  <si>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</si>
  <si>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</si>
  <si>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</si>
  <si>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</si>
  <si>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</si>
  <si>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</si>
  <si>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</si>
  <si>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</si>
  <si>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</si>
  <si>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</si>
  <si>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</si>
  <si>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</si>
  <si>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</si>
  <si>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</si>
  <si>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</si>
  <si>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</si>
  <si>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</si>
  <si>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</si>
  <si>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</si>
  <si>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</si>
  <si>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</si>
  <si>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</si>
  <si>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</si>
  <si>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</si>
  <si>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</si>
  <si>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</si>
  <si>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</si>
  <si>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</si>
  <si>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</si>
  <si>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</si>
  <si>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</si>
  <si>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</si>
  <si>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</si>
  <si>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</si>
  <si>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</si>
  <si>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</si>
  <si>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</si>
  <si>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</si>
  <si>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</si>
  <si>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</si>
  <si>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</si>
  <si>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</si>
  <si>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</si>
  <si>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</si>
  <si>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</si>
  <si>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</si>
  <si>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</si>
  <si>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</si>
  <si>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</si>
  <si>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</si>
  <si>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</si>
  <si>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</si>
  <si>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</si>
  <si>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</si>
  <si>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</si>
  <si>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</si>
  <si>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</si>
  <si>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</si>
  <si>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</si>
  <si>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</si>
  <si>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</si>
  <si>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</si>
  <si>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</si>
  <si>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</si>
  <si>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</si>
  <si>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</si>
  <si>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</si>
  <si>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</si>
  <si>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</si>
  <si>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</si>
  <si>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</si>
  <si>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</si>
  <si>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</si>
  <si>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</si>
  <si>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</si>
  <si>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</si>
  <si>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</si>
  <si>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</si>
  <si>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</si>
  <si>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</si>
  <si>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</si>
  <si>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</si>
  <si>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</si>
  <si>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</si>
  <si>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</si>
  <si>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</si>
  <si>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</si>
  <si>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</si>
  <si>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</si>
  <si>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</si>
  <si>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</si>
  <si>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</si>
  <si>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</si>
  <si>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</si>
  <si>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</si>
  <si>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</si>
  <si>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</si>
  <si>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</si>
  <si>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</si>
  <si>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</si>
  <si>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</si>
  <si>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</si>
  <si>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</si>
  <si>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</si>
  <si>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</si>
  <si>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</si>
  <si>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</si>
  <si>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</si>
  <si>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</si>
  <si>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</si>
  <si>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</si>
  <si>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</si>
  <si>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</si>
  <si>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</si>
  <si>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</si>
  <si>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</si>
  <si>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</si>
  <si>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</si>
  <si>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</si>
  <si>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</si>
  <si>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</si>
  <si>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</si>
  <si>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</si>
  <si>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</si>
  <si>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</si>
  <si>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</si>
  <si>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</si>
  <si>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</si>
  <si>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</si>
  <si>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</si>
  <si>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</si>
  <si>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</si>
  <si>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</si>
  <si>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</si>
  <si>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</si>
  <si>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</si>
  <si>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</si>
  <si>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</si>
  <si>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</si>
  <si>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</si>
  <si>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</si>
  <si>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</si>
  <si>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</si>
  <si>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</si>
  <si>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</si>
  <si>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</si>
  <si>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</si>
  <si>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</si>
  <si>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</si>
  <si>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</si>
  <si>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</si>
  <si>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</si>
  <si>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</si>
  <si>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</si>
  <si>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</si>
  <si>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</si>
  <si>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</si>
  <si>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</si>
  <si>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</si>
  <si>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</si>
  <si>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</si>
  <si>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</si>
  <si>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</si>
  <si>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</si>
  <si>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</si>
  <si>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</si>
  <si>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</si>
  <si>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</si>
  <si>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</si>
  <si>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</si>
  <si>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</si>
  <si>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</si>
  <si>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</si>
  <si>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</si>
  <si>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</si>
  <si>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</si>
  <si>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</si>
  <si>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</si>
  <si>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</si>
  <si>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</si>
  <si>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</si>
  <si>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</si>
  <si>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</si>
  <si>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</si>
  <si>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</si>
  <si>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</si>
  <si>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</si>
  <si>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</si>
  <si>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</si>
  <si>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</si>
  <si>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</si>
  <si>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</si>
  <si>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</si>
  <si>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</si>
  <si>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</si>
  <si>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</si>
  <si>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</si>
  <si>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</si>
  <si>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</si>
  <si>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</si>
  <si>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</si>
  <si>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</si>
  <si>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</si>
  <si>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</si>
  <si>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</si>
  <si>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</si>
  <si>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</si>
  <si>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</si>
  <si>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</si>
  <si>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</si>
  <si>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</si>
  <si>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</si>
  <si>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</si>
  <si>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</si>
  <si>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</si>
  <si>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</si>
  <si>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</si>
  <si>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</si>
  <si>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</si>
  <si>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</si>
  <si>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</si>
  <si>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</si>
  <si>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</si>
  <si>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</si>
  <si>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</si>
  <si>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</si>
  <si>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</si>
  <si>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</si>
  <si>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</si>
  <si>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</si>
  <si>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</si>
  <si>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</si>
  <si>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</si>
  <si>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</si>
  <si>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</si>
  <si>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</si>
  <si>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</si>
  <si>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</si>
  <si>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</si>
  <si>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</si>
  <si>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</si>
  <si>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</si>
  <si>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</si>
  <si>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</si>
  <si>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</si>
  <si>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</si>
  <si>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</si>
  <si>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</si>
  <si>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</si>
  <si>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</si>
  <si>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</si>
  <si>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</si>
  <si>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</si>
  <si>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</si>
  <si>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</si>
  <si>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</si>
  <si>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</si>
  <si>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</si>
  <si>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</si>
  <si>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</si>
  <si>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</si>
  <si>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</si>
  <si>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</si>
  <si>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</si>
  <si>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</si>
  <si>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</si>
  <si>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</si>
  <si>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</si>
  <si>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</si>
  <si>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</si>
  <si>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</si>
  <si>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</si>
  <si>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</si>
  <si>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</si>
  <si>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</si>
  <si>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</si>
  <si>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</si>
  <si>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</si>
  <si>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</si>
  <si>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</si>
  <si>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</si>
  <si>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</si>
  <si>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</si>
  <si>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</si>
  <si>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</si>
  <si>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</si>
  <si>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</si>
  <si>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</si>
  <si>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</si>
  <si>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</si>
  <si>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</si>
  <si>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</si>
  <si>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</si>
  <si>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</si>
  <si>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</si>
  <si>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</si>
  <si>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</si>
  <si>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</si>
  <si>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</si>
  <si>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</si>
  <si>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</si>
  <si>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</si>
  <si>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</si>
  <si>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</si>
  <si>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</si>
  <si>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</si>
  <si>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</si>
  <si>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</si>
  <si>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</si>
  <si>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</si>
  <si>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</si>
  <si>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</si>
  <si>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</si>
  <si>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</si>
  <si>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</si>
  <si>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</si>
  <si>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</si>
  <si>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</si>
  <si>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</si>
  <si>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</si>
  <si>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</si>
  <si>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</si>
  <si>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</si>
  <si>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</si>
  <si>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</si>
  <si>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</si>
  <si>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</si>
  <si>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</si>
  <si>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</si>
  <si>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</si>
  <si>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</si>
  <si>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</si>
  <si>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</si>
  <si>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</si>
  <si>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</si>
  <si>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</si>
  <si>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</si>
  <si>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</si>
  <si>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</si>
  <si>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</si>
  <si>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</si>
  <si>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</si>
  <si>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</si>
  <si>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</si>
  <si>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</si>
  <si>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</si>
  <si>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</si>
  <si>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</si>
  <si>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</si>
  <si>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</si>
  <si>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</si>
  <si>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</si>
  <si>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</si>
  <si>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</si>
  <si>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</si>
  <si>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</si>
  <si>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</si>
  <si>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</si>
  <si>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</si>
  <si>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</si>
  <si>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</si>
  <si>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</si>
  <si>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</si>
  <si>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</si>
  <si>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</si>
  <si>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</si>
  <si>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</si>
  <si>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</si>
  <si>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</si>
  <si>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</si>
  <si>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</si>
  <si>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</si>
  <si>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</si>
  <si>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</si>
  <si>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</si>
  <si>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</si>
  <si>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</si>
  <si>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</si>
  <si>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</si>
  <si>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</si>
  <si>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</si>
  <si>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</si>
  <si>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</si>
  <si>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</si>
  <si>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</si>
  <si>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</si>
  <si>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</si>
  <si>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</si>
  <si>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</si>
  <si>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</si>
  <si>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</si>
  <si>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</si>
  <si>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</si>
  <si>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</si>
  <si>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</si>
  <si>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</si>
  <si>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</si>
  <si>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</si>
  <si>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</si>
  <si>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</si>
  <si>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</si>
  <si>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</si>
  <si>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</si>
  <si>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</si>
  <si>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</si>
  <si>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</si>
  <si>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</si>
  <si>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</si>
  <si>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</si>
  <si>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</si>
  <si>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</si>
  <si>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</si>
  <si>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</si>
  <si>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</si>
  <si>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</si>
  <si>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</si>
  <si>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</si>
  <si>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</si>
  <si>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</si>
  <si>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</si>
  <si>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</si>
  <si>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</si>
  <si>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</si>
  <si>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</si>
  <si>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</si>
  <si>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</si>
  <si>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</si>
  <si>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</si>
  <si>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</si>
  <si>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</si>
  <si>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</si>
  <si>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</si>
  <si>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</si>
  <si>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</si>
  <si>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</si>
  <si>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</si>
  <si>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</si>
  <si>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</si>
  <si>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</si>
  <si>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</si>
  <si>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</si>
  <si>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</si>
  <si>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</si>
  <si>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</si>
  <si>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</si>
  <si>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</si>
  <si>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</si>
  <si>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</si>
  <si>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</si>
  <si>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</si>
  <si>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</si>
  <si>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</si>
  <si>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</si>
  <si>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</si>
  <si>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</si>
  <si>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</si>
  <si>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</si>
  <si>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</si>
  <si>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</si>
  <si>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</si>
  <si>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</si>
  <si>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</si>
  <si>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</si>
  <si>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</si>
  <si>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</si>
  <si>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</si>
  <si>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</si>
  <si>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</si>
  <si>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</si>
  <si>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</si>
  <si>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</si>
  <si>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</si>
  <si>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</si>
  <si>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</si>
  <si>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</si>
  <si>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</si>
  <si>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</si>
  <si>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</si>
  <si>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</si>
  <si>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</si>
  <si>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</si>
  <si>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</si>
  <si>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</si>
  <si>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</si>
  <si>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</si>
  <si>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</si>
  <si>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</si>
  <si>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</si>
  <si>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</si>
  <si>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</si>
  <si>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</si>
  <si>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</si>
  <si>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</si>
  <si>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</si>
  <si>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</si>
  <si>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</si>
  <si>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</si>
  <si>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</si>
  <si>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</si>
  <si>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</si>
  <si>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</si>
  <si>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</si>
  <si>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</si>
  <si>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</si>
  <si>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</si>
  <si>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</si>
  <si>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</si>
  <si>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</si>
  <si>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</si>
  <si>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</si>
  <si>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</si>
  <si>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</si>
  <si>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</si>
  <si>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</si>
  <si>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</si>
  <si>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</si>
  <si>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</si>
  <si>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</si>
  <si>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</si>
  <si>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</si>
  <si>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</si>
  <si>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</si>
  <si>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</si>
  <si>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</si>
  <si>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</si>
  <si>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</si>
  <si>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</si>
  <si>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</si>
  <si>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</si>
  <si>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</si>
  <si>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</si>
  <si>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</si>
  <si>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</si>
  <si>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</si>
  <si>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</si>
  <si>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</si>
  <si>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</si>
  <si>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</si>
  <si>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</si>
  <si>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</si>
  <si>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</si>
  <si>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</si>
  <si>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</si>
  <si>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</si>
  <si>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</si>
  <si>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</si>
  <si>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</si>
  <si>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</si>
  <si>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</si>
  <si>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</si>
  <si>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</si>
  <si>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</si>
  <si>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</si>
  <si>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</si>
  <si>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</si>
  <si>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</si>
  <si>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</si>
  <si>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</si>
  <si>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</si>
  <si>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</si>
  <si>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</si>
  <si>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</si>
  <si>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</si>
  <si>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</si>
  <si>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</si>
  <si>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</si>
  <si>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</si>
  <si>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</si>
  <si>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</si>
  <si>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</si>
  <si>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</si>
  <si>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</si>
  <si>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</si>
  <si>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</si>
  <si>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</si>
  <si>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</si>
  <si>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</si>
  <si>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</si>
  <si>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</si>
  <si>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</si>
  <si>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</si>
  <si>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</si>
  <si>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</si>
  <si>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</si>
  <si>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</si>
  <si>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</si>
  <si>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</si>
  <si>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</si>
  <si>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</si>
  <si>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</si>
  <si>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</si>
  <si>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</si>
  <si>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</si>
  <si>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</si>
  <si>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</si>
  <si>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</si>
  <si>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</si>
  <si>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</si>
  <si>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</si>
  <si>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</si>
  <si>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</si>
  <si>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</si>
  <si>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</si>
  <si>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</si>
  <si>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</si>
  <si>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</si>
  <si>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</si>
  <si>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</si>
  <si>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</si>
  <si>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</si>
  <si>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</si>
  <si>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</si>
  <si>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</si>
  <si>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</si>
  <si>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</si>
  <si>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</si>
  <si>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</si>
  <si>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</si>
  <si>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</si>
  <si>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</si>
  <si>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</si>
  <si>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</si>
  <si>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</si>
  <si>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</si>
  <si>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</si>
  <si>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</si>
  <si>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</si>
  <si>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</si>
  <si>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</si>
  <si>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</si>
  <si>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</si>
  <si>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</si>
  <si>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</si>
  <si>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</si>
  <si>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</si>
  <si>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</si>
  <si>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</si>
  <si>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</si>
  <si>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</si>
  <si>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</si>
  <si>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</si>
  <si>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</si>
  <si>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</si>
  <si>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</si>
  <si>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</si>
  <si>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</si>
  <si>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</si>
  <si>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</si>
  <si>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</si>
  <si>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</si>
  <si>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</si>
  <si>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</si>
  <si>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</si>
  <si>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</si>
  <si>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</si>
  <si>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</si>
  <si>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</si>
  <si>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</si>
  <si>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</si>
  <si>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</si>
  <si>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</si>
  <si>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</si>
  <si>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</si>
  <si>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</si>
  <si>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</si>
  <si>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</si>
  <si>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</si>
  <si>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</si>
  <si>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</si>
  <si>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</si>
  <si>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</si>
  <si>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</si>
  <si>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</si>
  <si>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</si>
  <si>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</si>
  <si>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</si>
  <si>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</si>
  <si>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</si>
  <si>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</si>
  <si>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</si>
  <si>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</si>
  <si>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</si>
  <si>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</si>
  <si>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</si>
  <si>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</si>
  <si>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</si>
  <si>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</si>
  <si>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</si>
  <si>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</si>
  <si>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</si>
  <si>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</si>
  <si>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</si>
  <si>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</si>
  <si>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</si>
  <si>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</si>
  <si>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</si>
  <si>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</si>
  <si>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</si>
  <si>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</si>
  <si>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</si>
  <si>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</si>
  <si>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</si>
  <si>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</si>
  <si>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</si>
  <si>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</si>
  <si>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</si>
  <si>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</si>
  <si>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</si>
  <si>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</si>
  <si>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</si>
  <si>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</si>
  <si>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</si>
  <si>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</si>
  <si>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</si>
  <si>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</si>
  <si>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</si>
  <si>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</si>
  <si>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</si>
  <si>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</si>
  <si>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</si>
  <si>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</si>
  <si>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</si>
  <si>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</si>
  <si>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</si>
  <si>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</si>
  <si>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</si>
  <si>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</si>
  <si>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</si>
  <si>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</si>
  <si>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</si>
  <si>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</si>
  <si>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</si>
  <si>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</si>
  <si>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</si>
  <si>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</si>
  <si>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</si>
  <si>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</si>
  <si>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</si>
  <si>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</si>
  <si>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</si>
  <si>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</si>
  <si>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</si>
  <si>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</si>
  <si>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</si>
  <si>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</si>
  <si>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</si>
  <si>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</si>
  <si>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</si>
  <si>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</si>
  <si>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</si>
  <si>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</si>
  <si>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</si>
  <si>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</si>
  <si>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</si>
  <si>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</si>
  <si>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</si>
  <si>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</si>
  <si>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</si>
  <si>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</si>
  <si>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</si>
  <si>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</si>
  <si>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</si>
  <si>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</si>
  <si>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</si>
  <si>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</si>
  <si>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</si>
  <si>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</si>
  <si>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</si>
  <si>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</si>
  <si>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</si>
  <si>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</si>
  <si>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</si>
  <si>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</si>
  <si>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</si>
  <si>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</si>
  <si>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</si>
  <si>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</si>
  <si>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</si>
  <si>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</si>
  <si>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</si>
  <si>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</si>
  <si>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</si>
  <si>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</si>
  <si>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</si>
  <si>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</si>
  <si>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</si>
  <si>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</si>
  <si>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</si>
  <si>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</si>
  <si>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</si>
  <si>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</si>
  <si>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</si>
  <si>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</si>
  <si>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</si>
  <si>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</si>
  <si>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</si>
  <si>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</si>
  <si>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</si>
  <si>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</si>
  <si>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</si>
  <si>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</si>
  <si>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</si>
  <si>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</si>
  <si>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</si>
  <si>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</si>
  <si>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</si>
  <si>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</si>
  <si>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</si>
  <si>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</si>
  <si>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</si>
  <si>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</si>
  <si>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</si>
  <si>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</si>
  <si>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</si>
  <si>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</si>
  <si>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</si>
  <si>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</si>
  <si>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</si>
  <si>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</si>
  <si>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</si>
  <si>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</si>
  <si>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</si>
  <si>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</si>
  <si>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</si>
  <si>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</si>
  <si>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</si>
  <si>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</si>
  <si>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</si>
  <si>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</si>
  <si>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</si>
  <si>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</si>
  <si>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</si>
  <si>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</si>
  <si>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</si>
  <si>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</si>
  <si>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</si>
  <si>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</si>
  <si>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</si>
  <si>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</si>
  <si>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</si>
  <si>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</si>
  <si>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</si>
  <si>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</si>
  <si>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</si>
  <si>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</si>
  <si>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</si>
  <si>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</si>
  <si>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</si>
  <si>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</si>
  <si>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</si>
  <si>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</si>
  <si>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</si>
  <si>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</si>
  <si>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</si>
  <si>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</si>
  <si>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</si>
  <si>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</si>
  <si>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</si>
  <si>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</si>
  <si>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</si>
  <si>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</si>
  <si>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</si>
  <si>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</si>
  <si>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</si>
  <si>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</si>
  <si>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</si>
  <si>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</si>
  <si>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</si>
  <si>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</si>
  <si>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</si>
  <si>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</si>
  <si>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</si>
  <si>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</si>
  <si>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</si>
  <si>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</si>
  <si>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</si>
  <si>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</si>
  <si>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</si>
  <si>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</si>
  <si>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</si>
  <si>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</si>
  <si>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</si>
  <si>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</si>
  <si>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</si>
  <si>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</si>
  <si>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</si>
  <si>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</si>
  <si>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</si>
  <si>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</si>
  <si>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</si>
  <si>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</si>
  <si>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</si>
  <si>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</si>
  <si>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</si>
  <si>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</si>
  <si>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</si>
  <si>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</si>
  <si>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</si>
  <si>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</si>
  <si>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</si>
  <si>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</si>
  <si>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</si>
  <si>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</si>
  <si>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</si>
  <si>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</si>
  <si>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</si>
  <si>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</si>
  <si>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</si>
  <si>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</si>
  <si>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</si>
  <si>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</si>
  <si>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</si>
  <si>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</si>
  <si>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</si>
  <si>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</si>
  <si>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</si>
  <si>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</si>
  <si>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</si>
  <si>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</si>
  <si>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</si>
  <si>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</si>
  <si>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</si>
  <si>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</si>
  <si>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</si>
  <si>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</si>
  <si>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</si>
  <si>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</si>
  <si>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</si>
  <si>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</si>
  <si>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</si>
  <si>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</si>
  <si>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</si>
  <si>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</si>
  <si>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</si>
  <si>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</si>
  <si>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</si>
  <si>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</si>
  <si>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</si>
  <si>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</si>
  <si>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</si>
  <si>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</si>
  <si>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</si>
  <si>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</si>
  <si>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</si>
  <si>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</si>
  <si>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</si>
  <si>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</si>
  <si>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</si>
  <si>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</si>
  <si>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</si>
  <si>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</si>
  <si>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</si>
  <si>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</si>
  <si>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</si>
  <si>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</si>
  <si>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</si>
  <si>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</si>
  <si>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</si>
  <si>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</si>
  <si>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</si>
  <si>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</si>
  <si>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</si>
  <si>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</si>
  <si>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</si>
  <si>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</si>
  <si>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</si>
  <si>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</si>
  <si>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</si>
  <si>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</si>
  <si>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</si>
  <si>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</si>
  <si>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</si>
  <si>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</si>
  <si>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</si>
  <si>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</si>
  <si>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</si>
  <si>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</si>
  <si>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</si>
  <si>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</si>
  <si>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</si>
  <si>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</si>
  <si>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</si>
  <si>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</si>
  <si>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</si>
  <si>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</si>
  <si>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</si>
  <si>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</si>
  <si>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</si>
  <si>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</si>
  <si>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</si>
  <si>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</si>
  <si>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</si>
  <si>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</si>
  <si>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</si>
  <si>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</si>
  <si>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</si>
  <si>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</si>
  <si>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</si>
  <si>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</si>
  <si>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</si>
  <si>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</si>
  <si>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</si>
  <si>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</si>
  <si>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</si>
  <si>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</si>
  <si>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</si>
  <si>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</si>
  <si>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</si>
  <si>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</si>
  <si>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</si>
  <si>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</si>
  <si>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</si>
  <si>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</si>
  <si>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</si>
  <si>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</si>
  <si>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</si>
  <si>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</si>
  <si>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</si>
  <si>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</si>
  <si>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</si>
  <si>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</si>
  <si>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</si>
  <si>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</si>
  <si>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</si>
  <si>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</si>
  <si>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</si>
  <si>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</si>
  <si>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</si>
  <si>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</si>
  <si>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</si>
  <si>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</si>
  <si>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</si>
  <si>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</si>
  <si>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</si>
  <si>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</si>
  <si>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</si>
  <si>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</si>
  <si>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</si>
  <si>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</si>
  <si>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</si>
  <si>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</si>
  <si>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</si>
  <si>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</si>
  <si>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</si>
  <si>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</si>
  <si>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</si>
  <si>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</si>
  <si>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</si>
  <si>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</si>
  <si>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</si>
  <si>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</si>
  <si>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</si>
  <si>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</si>
  <si>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</si>
  <si>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</si>
  <si>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</si>
  <si>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</si>
  <si>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</si>
  <si>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</si>
  <si>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</si>
  <si>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</si>
  <si>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</si>
  <si>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</si>
  <si>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</si>
  <si>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</si>
  <si>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</si>
  <si>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</si>
  <si>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</si>
  <si>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</si>
  <si>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</si>
  <si>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</si>
  <si>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</si>
  <si>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</si>
  <si>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</si>
  <si>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</si>
  <si>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</si>
  <si>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</si>
  <si>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</si>
  <si>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</si>
  <si>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</si>
  <si>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</si>
  <si>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</si>
  <si>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</si>
  <si>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</si>
  <si>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</si>
  <si>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</si>
  <si>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</si>
  <si>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</si>
  <si>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</si>
  <si>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</si>
  <si>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</si>
  <si>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</si>
  <si>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</si>
  <si>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</si>
  <si>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</si>
  <si>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</si>
  <si>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</si>
  <si>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</si>
  <si>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</si>
  <si>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</si>
  <si>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</si>
  <si>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</si>
  <si>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</si>
  <si>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</si>
  <si>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</si>
  <si>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</si>
  <si>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</si>
  <si>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</si>
  <si>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</si>
  <si>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</si>
  <si>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</si>
  <si>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</si>
  <si>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</si>
  <si>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</si>
  <si>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</si>
  <si>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</si>
  <si>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</si>
  <si>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</si>
  <si>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</si>
  <si>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</si>
  <si>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</si>
  <si>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</si>
  <si>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</si>
  <si>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</si>
  <si>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</si>
  <si>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</si>
  <si>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</si>
  <si>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</si>
  <si>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</si>
  <si>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</si>
  <si>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</si>
  <si>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</si>
  <si>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</si>
  <si>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</si>
  <si>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</si>
  <si>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</si>
  <si>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</si>
  <si>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</si>
  <si>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</si>
  <si>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</si>
  <si>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</si>
  <si>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</si>
  <si>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</si>
  <si>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</si>
  <si>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</si>
  <si>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</si>
  <si>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</si>
  <si>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</si>
  <si>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</si>
  <si>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</si>
  <si>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</si>
  <si>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</si>
  <si>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</si>
  <si>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</si>
  <si>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</si>
  <si>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</si>
  <si>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</si>
  <si>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</si>
  <si>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</si>
  <si>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</si>
  <si>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</si>
  <si>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</si>
  <si>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</si>
  <si>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</si>
  <si>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</si>
  <si>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</si>
  <si>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</si>
  <si>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</si>
  <si>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</si>
  <si>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</si>
  <si>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</si>
  <si>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</si>
  <si>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</si>
  <si>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</si>
  <si>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</si>
  <si>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</si>
  <si>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</si>
  <si>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</si>
  <si>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</si>
  <si>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</si>
  <si>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</si>
  <si>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</si>
  <si>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</si>
  <si>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</si>
  <si>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</si>
  <si>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</si>
  <si>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</si>
  <si>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</si>
  <si>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</si>
  <si>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</si>
  <si>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</si>
  <si>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</si>
  <si>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</si>
  <si>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</si>
  <si>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</si>
  <si>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</si>
  <si>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</si>
  <si>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</si>
  <si>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</si>
  <si>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</si>
  <si>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</si>
  <si>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</si>
  <si>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</si>
  <si>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</si>
  <si>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</si>
  <si>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</si>
  <si>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</si>
  <si>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</si>
  <si>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</si>
  <si>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</si>
  <si>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</si>
  <si>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</si>
  <si>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</si>
  <si>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</si>
  <si>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</si>
  <si>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</si>
  <si>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</si>
  <si>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</si>
  <si>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</si>
  <si>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</si>
  <si>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</si>
  <si>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</si>
  <si>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</si>
  <si>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</si>
  <si>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</si>
  <si>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</si>
  <si>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</si>
  <si>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</si>
  <si>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</si>
  <si>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</si>
  <si>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</si>
  <si>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</si>
  <si>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</si>
  <si>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</si>
  <si>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</si>
  <si>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</si>
  <si>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</si>
  <si>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</si>
  <si>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</si>
  <si>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</si>
  <si>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</si>
  <si>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</si>
  <si>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</si>
  <si>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</si>
  <si>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</si>
  <si>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</si>
  <si>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</si>
  <si>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</si>
  <si>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</si>
  <si>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</si>
  <si>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</si>
  <si>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</si>
  <si>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</si>
  <si>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</si>
  <si>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</si>
  <si>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</si>
  <si>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</si>
  <si>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</si>
  <si>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</si>
  <si>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</si>
  <si>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</si>
  <si>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</si>
  <si>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</si>
  <si>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</si>
  <si>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</si>
  <si>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</si>
  <si>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</si>
  <si>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</si>
  <si>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</si>
  <si>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</si>
  <si>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</si>
  <si>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</si>
  <si>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</si>
  <si>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</si>
  <si>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</si>
  <si>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</si>
  <si>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</si>
  <si>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</si>
  <si>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</si>
  <si>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</si>
  <si>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</si>
  <si>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</si>
  <si>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</si>
  <si>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</si>
  <si>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</si>
  <si>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</si>
  <si>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</si>
  <si>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</si>
  <si>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</si>
  <si>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</si>
  <si>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</si>
  <si>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</si>
  <si>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</si>
  <si>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</si>
  <si>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</si>
  <si>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</si>
  <si>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</si>
  <si>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</si>
  <si>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</si>
  <si>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</si>
  <si>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</si>
  <si>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</si>
  <si>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</si>
  <si>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</si>
  <si>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</si>
  <si>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</si>
  <si>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</si>
  <si>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</si>
  <si>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</si>
  <si>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</si>
  <si>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</si>
  <si>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</si>
  <si>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</si>
  <si>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</si>
  <si>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</si>
  <si>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</si>
  <si>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</si>
  <si>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</si>
  <si>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</si>
  <si>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</si>
  <si>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</si>
  <si>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</si>
  <si>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</si>
  <si>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</si>
  <si>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</si>
  <si>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</si>
  <si>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</si>
  <si>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</si>
  <si>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</si>
  <si>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</si>
  <si>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</si>
  <si>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</si>
  <si>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</si>
  <si>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</si>
  <si>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</si>
  <si>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</si>
  <si>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</si>
  <si>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</si>
  <si>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</si>
  <si>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</si>
  <si>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</si>
  <si>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</si>
  <si>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</si>
  <si>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</si>
  <si>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</si>
  <si>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</si>
  <si>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</si>
  <si>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</si>
  <si>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</si>
  <si>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</si>
  <si>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</si>
  <si>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</si>
  <si>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</si>
  <si>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</si>
  <si>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</si>
  <si>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</si>
  <si>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</si>
  <si>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</si>
  <si>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</si>
  <si>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</si>
  <si>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</si>
  <si>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</si>
  <si>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</si>
  <si>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</si>
  <si>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</si>
  <si>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</si>
  <si>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</si>
  <si>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</si>
  <si>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</si>
  <si>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</si>
  <si>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</si>
  <si>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</si>
  <si>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</si>
  <si>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</si>
  <si>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</si>
  <si>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</si>
  <si>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</si>
  <si>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</si>
  <si>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</si>
  <si>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</si>
  <si>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</si>
  <si>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</si>
  <si>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</si>
  <si>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</si>
  <si>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</si>
  <si>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</si>
  <si>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</si>
  <si>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</si>
  <si>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</si>
  <si>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</si>
  <si>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</si>
  <si>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</si>
  <si>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</si>
  <si>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</si>
  <si>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</si>
  <si>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</si>
  <si>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</si>
  <si>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</si>
  <si>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</si>
  <si>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</si>
  <si>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</si>
  <si>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</si>
  <si>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</si>
  <si>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</si>
  <si>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</si>
  <si>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</si>
  <si>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</si>
  <si>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</si>
  <si>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</si>
  <si>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</si>
  <si>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</si>
  <si>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</si>
  <si>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</si>
  <si>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</si>
  <si>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</si>
  <si>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</si>
  <si>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</si>
  <si>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</si>
  <si>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</si>
  <si>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</si>
  <si>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</si>
  <si>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</si>
  <si>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</si>
  <si>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</si>
  <si>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</si>
  <si>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</si>
  <si>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</si>
  <si>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</si>
  <si>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</si>
  <si>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</si>
  <si>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</si>
  <si>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</si>
  <si>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</si>
  <si>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</si>
  <si>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</si>
  <si>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</si>
  <si>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</si>
  <si>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</si>
  <si>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</si>
  <si>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</si>
  <si>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</si>
  <si>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</si>
  <si>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</si>
  <si>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</si>
  <si>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</si>
  <si>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</si>
  <si>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</si>
  <si>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</si>
  <si>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</si>
  <si>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</si>
  <si>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</si>
  <si>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</si>
  <si>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</si>
  <si>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</si>
  <si>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</si>
  <si>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</si>
  <si>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</si>
  <si>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</si>
  <si>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</si>
  <si>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</si>
  <si>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</si>
  <si>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</si>
  <si>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</si>
  <si>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</si>
  <si>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</si>
  <si>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</si>
  <si>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</si>
  <si>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</si>
  <si>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</si>
  <si>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</si>
  <si>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</si>
  <si>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</si>
  <si>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</si>
  <si>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</si>
  <si>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</si>
  <si>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</si>
  <si>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</si>
  <si>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</si>
  <si>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</si>
  <si>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</si>
  <si>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</si>
  <si>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</si>
  <si>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</si>
  <si>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</si>
  <si>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</si>
  <si>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</si>
  <si>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</si>
  <si>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</si>
  <si>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</si>
  <si>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</si>
  <si>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</si>
  <si>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</si>
  <si>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</si>
  <si>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</si>
  <si>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</si>
  <si>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</si>
  <si>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</si>
  <si>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</si>
  <si>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</si>
  <si>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</si>
  <si>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</si>
  <si>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</si>
  <si>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</si>
  <si>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</si>
  <si>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</si>
  <si>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</si>
  <si>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</si>
  <si>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</si>
  <si>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</si>
  <si>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</si>
  <si>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</si>
  <si>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</si>
  <si>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</si>
  <si>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</si>
  <si>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</si>
  <si>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</si>
  <si>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</si>
  <si>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</si>
  <si>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</si>
  <si>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</si>
  <si>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</si>
  <si>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</si>
  <si>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</si>
  <si>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</si>
  <si>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</si>
  <si>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</si>
  <si>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</si>
  <si>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</si>
  <si>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</si>
  <si>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</si>
  <si>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</si>
  <si>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</si>
  <si>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</si>
  <si>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</si>
  <si>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</si>
  <si>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</si>
  <si>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</si>
  <si>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</si>
  <si>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</si>
  <si>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</si>
  <si>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</si>
  <si>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</si>
  <si>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</si>
  <si>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</si>
  <si>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</si>
  <si>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</si>
  <si>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</si>
  <si>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</si>
  <si>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</si>
  <si>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</si>
  <si>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</si>
  <si>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</si>
  <si>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</si>
  <si>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</si>
  <si>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</si>
  <si>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</si>
  <si>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</si>
  <si>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</si>
  <si>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</si>
  <si>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</si>
  <si>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</si>
  <si>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</si>
  <si>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</si>
  <si>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</si>
  <si>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</si>
  <si>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</si>
  <si>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</si>
  <si>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</si>
  <si>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</si>
  <si>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</si>
  <si>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</si>
  <si>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</si>
  <si>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</si>
  <si>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</si>
  <si>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</si>
  <si>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</si>
  <si>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</si>
  <si>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</si>
  <si>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</si>
  <si>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</si>
  <si>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</si>
  <si>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</si>
  <si>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</si>
  <si>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</si>
  <si>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</si>
  <si>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</si>
  <si>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</si>
  <si>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</si>
  <si>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</si>
  <si>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</si>
  <si>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</si>
  <si>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</si>
  <si>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</si>
  <si>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</si>
  <si>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</si>
  <si>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</si>
  <si>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</si>
  <si>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</si>
  <si>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</si>
  <si>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</si>
  <si>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</si>
  <si>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</si>
  <si>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</si>
  <si>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</si>
  <si>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</si>
  <si>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</si>
  <si>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</si>
  <si>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</si>
  <si>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</si>
  <si>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</si>
  <si>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</si>
  <si>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</si>
  <si>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</si>
  <si>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</si>
  <si>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</si>
  <si>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</si>
  <si>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</si>
  <si>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</si>
  <si>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</si>
  <si>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</si>
  <si>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</si>
  <si>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</si>
  <si>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</si>
  <si>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</si>
  <si>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</si>
  <si>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</si>
  <si>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</si>
  <si>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</si>
  <si>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</si>
  <si>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</si>
  <si>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</si>
  <si>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</si>
  <si>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</si>
  <si>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</si>
  <si>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</si>
  <si>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</si>
  <si>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</si>
  <si>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</si>
  <si>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</si>
  <si>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</si>
  <si>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</si>
  <si>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</si>
  <si>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</si>
  <si>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</si>
  <si>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</si>
  <si>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</si>
  <si>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</si>
  <si>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</si>
  <si>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</si>
  <si>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</si>
  <si>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</si>
  <si>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</si>
  <si>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</si>
  <si>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</si>
  <si>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</si>
  <si>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</si>
  <si>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</si>
  <si>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</si>
  <si>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</si>
  <si>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</si>
  <si>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</si>
  <si>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</si>
  <si>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</si>
  <si>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</si>
  <si>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</si>
  <si>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</si>
  <si>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</si>
  <si>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</si>
  <si>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</si>
  <si>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</si>
  <si>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</si>
  <si>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</si>
  <si>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</si>
  <si>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</si>
  <si>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</si>
  <si>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</si>
  <si>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</si>
  <si>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</si>
  <si>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</si>
  <si>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</si>
  <si>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</si>
  <si>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</si>
  <si>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</si>
  <si>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</si>
  <si>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</si>
  <si>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</si>
  <si>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</si>
  <si>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</si>
  <si>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</si>
  <si>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</si>
  <si>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</si>
  <si>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</si>
  <si>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</si>
  <si>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</si>
  <si>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</si>
  <si>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</si>
  <si>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</si>
  <si>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</si>
  <si>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</si>
  <si>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</si>
  <si>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</si>
  <si>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</si>
  <si>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</si>
  <si>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</si>
  <si>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</si>
  <si>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</si>
  <si>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</si>
  <si>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</si>
  <si>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</si>
  <si>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</si>
  <si>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</si>
  <si>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</si>
  <si>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</si>
  <si>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</si>
  <si>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</si>
  <si>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</si>
  <si>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</si>
  <si>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</si>
  <si>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</si>
  <si>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</si>
  <si>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</si>
  <si>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</si>
  <si>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</si>
  <si>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</si>
  <si>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</si>
  <si>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</si>
  <si>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</si>
  <si>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</si>
  <si>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</si>
  <si>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</si>
  <si>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</si>
  <si>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</si>
  <si>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</si>
  <si>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</si>
  <si>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</si>
  <si>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</si>
  <si>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</si>
  <si>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</si>
  <si>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</si>
  <si>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</si>
  <si>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</si>
  <si>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</si>
  <si>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</si>
  <si>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</si>
  <si>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</si>
  <si>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</si>
  <si>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</si>
  <si>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</si>
  <si>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</si>
  <si>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</si>
  <si>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</si>
  <si>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</si>
  <si>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</si>
  <si>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</si>
  <si>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</si>
  <si>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</si>
  <si>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</si>
  <si>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</si>
  <si>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</si>
  <si>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</si>
  <si>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</si>
  <si>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</si>
  <si>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</si>
  <si>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</si>
  <si>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</si>
  <si>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</si>
  <si>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</si>
  <si>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</si>
  <si>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</si>
  <si>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</si>
  <si>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</si>
  <si>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</si>
  <si>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</si>
  <si>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</si>
  <si>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</si>
  <si>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</si>
  <si>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</si>
  <si>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</si>
  <si>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</si>
  <si>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</si>
  <si>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</si>
  <si>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</si>
  <si>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</si>
  <si>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</si>
  <si>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</si>
  <si>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</si>
  <si>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</si>
  <si>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</si>
  <si>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</si>
  <si>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</si>
  <si>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</si>
  <si>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</si>
  <si>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</si>
  <si>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</si>
  <si>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</si>
  <si>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</si>
  <si>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</si>
  <si>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</si>
  <si>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</si>
  <si>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</si>
  <si>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</si>
  <si>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</si>
  <si>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</si>
  <si>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</si>
  <si>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</si>
  <si>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</si>
  <si>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</si>
  <si>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</si>
  <si>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</si>
  <si>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</si>
  <si>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</si>
  <si>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</si>
  <si>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</si>
  <si>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</si>
  <si>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</si>
  <si>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</si>
  <si>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</si>
  <si>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</si>
  <si>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</si>
  <si>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</si>
  <si>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</si>
  <si>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</si>
  <si>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</si>
  <si>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</si>
  <si>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</si>
  <si>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</si>
  <si>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</si>
  <si>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</si>
  <si>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</si>
  <si>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</si>
  <si>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</si>
  <si>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</si>
  <si>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</si>
  <si>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</si>
  <si>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</si>
  <si>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</si>
  <si>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</si>
  <si>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</si>
  <si>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</si>
  <si>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</si>
  <si>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</si>
  <si>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</si>
  <si>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</si>
  <si>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</si>
  <si>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</si>
  <si>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</si>
  <si>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</si>
  <si>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</si>
  <si>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</si>
  <si>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</si>
  <si>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</si>
  <si>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</si>
  <si>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</si>
  <si>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</si>
  <si>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</si>
  <si>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</si>
  <si>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</si>
  <si>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</si>
  <si>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</si>
  <si>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</si>
  <si>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</si>
  <si>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</si>
  <si>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</si>
  <si>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</si>
  <si>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</si>
  <si>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</si>
  <si>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</si>
  <si>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</si>
  <si>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</si>
  <si>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</si>
  <si>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</si>
  <si>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</si>
  <si>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</si>
  <si>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</si>
  <si>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</si>
  <si>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</si>
  <si>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</si>
  <si>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</si>
  <si>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</si>
  <si>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</si>
  <si>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</si>
  <si>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</si>
  <si>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</si>
  <si>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</si>
  <si>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</si>
  <si>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</si>
  <si>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</si>
  <si>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</si>
  <si>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</si>
  <si>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</si>
  <si>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</si>
  <si>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</si>
  <si>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</si>
  <si>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</si>
  <si>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</si>
  <si>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</si>
  <si>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</si>
  <si>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</si>
  <si>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</si>
  <si>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</si>
  <si>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</si>
  <si>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</si>
  <si>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</si>
  <si>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</si>
  <si>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</si>
  <si>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</si>
  <si>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</si>
  <si>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</si>
  <si>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</si>
  <si>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</si>
  <si>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</si>
  <si>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</si>
  <si>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</si>
  <si>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</si>
  <si>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</si>
  <si>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</si>
  <si>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</si>
  <si>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</si>
  <si>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</si>
  <si>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</si>
  <si>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</si>
  <si>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</si>
  <si>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</si>
  <si>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</si>
  <si>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</si>
  <si>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</si>
  <si>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</si>
  <si>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</si>
  <si>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</si>
  <si>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</si>
  <si>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</si>
  <si>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</si>
  <si>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</si>
  <si>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</si>
  <si>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</si>
  <si>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</si>
  <si>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</si>
  <si>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</si>
  <si>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</si>
  <si>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</si>
  <si>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</si>
  <si>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</si>
  <si>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</si>
  <si>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</si>
  <si>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</si>
  <si>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</si>
  <si>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</si>
  <si>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</si>
  <si>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</si>
  <si>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</si>
  <si>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</si>
  <si>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</si>
  <si>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</si>
  <si>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</si>
  <si>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</si>
  <si>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</si>
  <si>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</si>
  <si>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</si>
  <si>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</si>
  <si>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</si>
  <si>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</si>
  <si>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</si>
  <si>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</si>
  <si>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</si>
  <si>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</si>
  <si>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</si>
  <si>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</si>
  <si>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</si>
  <si>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</si>
  <si>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</si>
  <si>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</si>
  <si>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</si>
  <si>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</si>
  <si>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</si>
  <si>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</si>
  <si>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</si>
  <si>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</si>
  <si>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</si>
  <si>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</si>
  <si>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</si>
  <si>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</si>
  <si>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</si>
  <si>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</si>
  <si>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</si>
  <si>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</si>
  <si>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</si>
  <si>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</si>
  <si>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</si>
  <si>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</si>
  <si>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</si>
  <si>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</si>
  <si>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</si>
  <si>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</si>
  <si>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</si>
  <si>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</si>
  <si>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</si>
  <si>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</si>
  <si>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</si>
  <si>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</si>
  <si>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</si>
  <si>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</si>
  <si>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</si>
  <si>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</si>
  <si>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</si>
  <si>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</si>
  <si>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</si>
  <si>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</si>
  <si>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</si>
  <si>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</si>
  <si>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</si>
  <si>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</si>
  <si>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</si>
  <si>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</si>
  <si>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</si>
  <si>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</si>
  <si>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</si>
  <si>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</si>
  <si>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</si>
  <si>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</si>
  <si>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</si>
  <si>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</si>
  <si>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</si>
  <si>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</si>
  <si>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</si>
  <si>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</si>
  <si>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</si>
  <si>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</si>
  <si>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</si>
  <si>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</si>
  <si>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</si>
  <si>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</si>
  <si>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</si>
  <si>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</si>
  <si>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</si>
  <si>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</si>
  <si>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</si>
  <si>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</si>
  <si>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</si>
  <si>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</si>
  <si>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</si>
  <si>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</si>
  <si>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</si>
  <si>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</si>
  <si>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</si>
  <si>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</si>
  <si>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</si>
  <si>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</si>
  <si>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</si>
  <si>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</si>
  <si>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</si>
  <si>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</si>
  <si>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</si>
  <si>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</si>
  <si>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</si>
  <si>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</si>
  <si>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</si>
  <si>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</si>
  <si>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</si>
  <si>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</si>
  <si>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</si>
  <si>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</si>
  <si>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</si>
  <si>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</si>
  <si>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</si>
  <si>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</si>
  <si>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</si>
  <si>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</si>
  <si>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</si>
  <si>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</si>
  <si>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</si>
  <si>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</si>
  <si>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</si>
  <si>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</si>
  <si>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</si>
  <si>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</si>
  <si>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</si>
  <si>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</si>
  <si>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</si>
  <si>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</si>
  <si>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</si>
  <si>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</si>
  <si>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</si>
  <si>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</si>
  <si>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</si>
  <si>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</si>
  <si>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</si>
  <si>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</si>
  <si>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</si>
  <si>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</si>
  <si>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</si>
  <si>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</si>
  <si>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</si>
  <si>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</si>
  <si>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</si>
  <si>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</si>
  <si>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</si>
  <si>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</si>
  <si>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</si>
  <si>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</si>
  <si>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</si>
  <si>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</si>
  <si>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</si>
  <si>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</si>
  <si>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</si>
  <si>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</si>
  <si>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</si>
  <si>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</si>
  <si>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</si>
  <si>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</si>
  <si>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</si>
  <si>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</si>
  <si>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</si>
  <si>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</si>
  <si>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</si>
  <si>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</si>
  <si>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</si>
  <si>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</si>
  <si>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</si>
  <si>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</si>
  <si>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</si>
  <si>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</si>
  <si>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</si>
  <si>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</si>
  <si>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</si>
  <si>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</si>
  <si>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</si>
  <si>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</si>
  <si>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</si>
  <si>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</si>
  <si>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</si>
  <si>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</si>
  <si>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</si>
  <si>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</si>
  <si>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</si>
  <si>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</si>
  <si>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</si>
  <si>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</si>
  <si>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</si>
  <si>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</si>
  <si>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</si>
  <si>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</si>
  <si>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</si>
  <si>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</si>
  <si>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</si>
  <si>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</si>
  <si>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</si>
  <si>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</si>
  <si>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</si>
  <si>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</si>
  <si>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</si>
  <si>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</si>
  <si>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</si>
  <si>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</si>
  <si>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</si>
  <si>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</si>
  <si>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</si>
  <si>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</si>
  <si>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</si>
  <si>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</si>
  <si>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</si>
  <si>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</si>
  <si>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</si>
  <si>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</si>
  <si>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</si>
  <si>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</si>
  <si>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</si>
  <si>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</si>
  <si>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</si>
  <si>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</si>
  <si>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</si>
  <si>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</si>
  <si>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</si>
  <si>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</si>
  <si>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</si>
  <si>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</si>
  <si>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</si>
  <si>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</si>
  <si>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</si>
  <si>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</si>
  <si>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</si>
  <si>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</si>
  <si>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</si>
  <si>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</si>
  <si>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</si>
  <si>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</si>
  <si>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</si>
  <si>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</si>
  <si>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</si>
  <si>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</si>
  <si>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</si>
  <si>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</si>
  <si>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</si>
  <si>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</si>
  <si>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</si>
  <si>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</si>
  <si>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</si>
  <si>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</si>
  <si>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</si>
  <si>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</si>
  <si>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</si>
  <si>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</si>
  <si>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</si>
  <si>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</si>
  <si>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</si>
  <si>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</si>
  <si>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</si>
  <si>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</si>
  <si>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</si>
  <si>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</si>
  <si>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</si>
  <si>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</si>
  <si>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</si>
  <si>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</si>
  <si>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</si>
  <si>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</si>
  <si>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</si>
  <si>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</si>
  <si>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</si>
  <si>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</si>
  <si>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</si>
  <si>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</si>
  <si>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</si>
  <si>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</si>
  <si>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</si>
  <si>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</si>
  <si>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</si>
  <si>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</si>
  <si>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</si>
  <si>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</si>
  <si>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</si>
  <si>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</si>
  <si>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</si>
  <si>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</si>
  <si>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</si>
  <si>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</si>
  <si>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</si>
  <si>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</si>
  <si>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</si>
  <si>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</si>
  <si>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</si>
  <si>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</si>
  <si>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</si>
  <si>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</si>
  <si>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</si>
  <si>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</si>
  <si>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</si>
  <si>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</si>
  <si>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</si>
  <si>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</si>
  <si>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</si>
  <si>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</si>
  <si>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</si>
  <si>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</si>
  <si>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</si>
  <si>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</si>
  <si>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</si>
  <si>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</si>
  <si>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</si>
  <si>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</si>
  <si>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</si>
  <si>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</si>
  <si>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</si>
  <si>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</si>
  <si>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</si>
  <si>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</si>
  <si>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</si>
  <si>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</si>
  <si>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</si>
  <si>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</si>
  <si>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</si>
  <si>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</si>
  <si>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</si>
  <si>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</si>
  <si>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</si>
  <si>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</si>
  <si>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</si>
  <si>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</si>
  <si>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</si>
  <si>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</si>
  <si>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</si>
  <si>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</si>
  <si>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</si>
  <si>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</si>
  <si>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</si>
  <si>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</si>
  <si>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</si>
  <si>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</si>
  <si>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</si>
  <si>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</si>
  <si>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</si>
  <si>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</si>
  <si>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</si>
  <si>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</si>
  <si>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</si>
  <si>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</si>
  <si>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</si>
  <si>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</si>
  <si>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</si>
  <si>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</si>
  <si>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</si>
  <si>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</si>
  <si>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</si>
  <si>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</si>
  <si>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</si>
  <si>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</si>
  <si>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</si>
  <si>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</si>
  <si>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</si>
  <si>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</si>
  <si>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</si>
  <si>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</si>
  <si>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</si>
  <si>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</si>
  <si>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</si>
  <si>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</si>
  <si>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</si>
  <si>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</si>
  <si>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</si>
  <si>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</si>
  <si>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</si>
  <si>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</si>
  <si>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</si>
  <si>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</si>
  <si>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</si>
  <si>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</si>
  <si>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</si>
  <si>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</si>
  <si>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</si>
  <si>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</si>
  <si>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</si>
  <si>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</si>
  <si>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</si>
  <si>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</si>
  <si>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</si>
  <si>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</si>
  <si>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</si>
  <si>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</si>
  <si>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</si>
  <si>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</si>
  <si>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</si>
  <si>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</si>
  <si>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</si>
  <si>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</si>
  <si>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</si>
  <si>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</si>
  <si>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</si>
  <si>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</si>
  <si>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</si>
  <si>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</si>
  <si>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</si>
  <si>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</si>
  <si>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</si>
  <si>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</si>
  <si>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</si>
  <si>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</si>
  <si>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</si>
  <si>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</si>
  <si>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</si>
  <si>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</si>
  <si>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</si>
  <si>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</si>
  <si>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</si>
  <si>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</si>
  <si>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</si>
  <si>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</si>
  <si>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</si>
  <si>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</si>
  <si>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</si>
  <si>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</si>
  <si>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</si>
  <si>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</si>
  <si>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</si>
  <si>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</si>
  <si>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</si>
  <si>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</si>
  <si>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</si>
  <si>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</si>
  <si>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</si>
  <si>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</si>
  <si>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</si>
  <si>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</si>
  <si>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</si>
  <si>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</si>
  <si>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</si>
  <si>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</si>
  <si>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</si>
  <si>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</si>
  <si>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</si>
  <si>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</si>
  <si>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</si>
  <si>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</si>
  <si>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</si>
  <si>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</si>
  <si>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</si>
  <si>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</si>
  <si>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</si>
  <si>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</si>
  <si>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</si>
  <si>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</si>
  <si>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</si>
  <si>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</si>
  <si>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</si>
  <si>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</si>
  <si>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</si>
  <si>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</si>
  <si>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</si>
  <si>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</si>
  <si>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</si>
  <si>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</si>
  <si>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</si>
  <si>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</si>
  <si>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</si>
  <si>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</si>
  <si>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</si>
  <si>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</si>
  <si>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</si>
  <si>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</si>
  <si>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</si>
  <si>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</si>
  <si>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</si>
  <si>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</si>
  <si>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</si>
  <si>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</si>
  <si>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</si>
  <si>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</si>
  <si>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</si>
  <si>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</si>
  <si>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</si>
  <si>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</si>
  <si>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</si>
  <si>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</si>
  <si>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</si>
  <si>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</si>
  <si>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</si>
  <si>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</si>
  <si>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</si>
  <si>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</si>
  <si>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</si>
  <si>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</si>
  <si>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</si>
  <si>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</si>
  <si>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</si>
  <si>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</si>
  <si>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</si>
  <si>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</si>
  <si>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</si>
  <si>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</si>
  <si>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</si>
  <si>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</si>
  <si>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</si>
  <si>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</si>
  <si>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</si>
  <si>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</si>
  <si>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</si>
  <si>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</si>
  <si>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</si>
  <si>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</si>
  <si>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</si>
  <si>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</si>
  <si>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</si>
  <si>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</si>
  <si>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</si>
  <si>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</si>
  <si>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</si>
  <si>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</si>
  <si>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</si>
  <si>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</si>
  <si>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</si>
  <si>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</si>
  <si>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</si>
  <si>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</si>
  <si>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</si>
  <si>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</si>
  <si>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</si>
  <si>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</si>
  <si>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</si>
  <si>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</si>
  <si>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</si>
  <si>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</si>
  <si>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</si>
  <si>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</si>
  <si>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</si>
  <si>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</si>
  <si>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</si>
  <si>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</si>
  <si>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</si>
  <si>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</si>
  <si>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</si>
  <si>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</si>
  <si>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</si>
  <si>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</si>
  <si>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</si>
  <si>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</si>
  <si>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</si>
  <si>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</si>
  <si>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</si>
  <si>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</si>
  <si>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</si>
  <si>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</si>
  <si>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</si>
  <si>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</si>
  <si>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</si>
  <si>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</si>
  <si>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</si>
  <si>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</si>
  <si>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</si>
  <si>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</si>
  <si>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</si>
  <si>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</si>
  <si>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</si>
  <si>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</si>
  <si>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</si>
  <si>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</si>
  <si>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</si>
  <si>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</si>
  <si>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</si>
  <si>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</si>
  <si>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</si>
  <si>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</si>
  <si>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</si>
  <si>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</si>
  <si>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</si>
  <si>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</si>
  <si>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</si>
  <si>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</si>
  <si>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</si>
  <si>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</si>
  <si>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</si>
  <si>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</si>
  <si>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</si>
  <si>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</si>
  <si>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</si>
  <si>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</si>
  <si>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</si>
  <si>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</si>
  <si>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</si>
  <si>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</si>
  <si>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</si>
  <si>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</si>
  <si>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</si>
  <si>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</si>
  <si>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</si>
  <si>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</si>
  <si>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</si>
  <si>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</si>
  <si>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</si>
  <si>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</si>
  <si>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</si>
  <si>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</si>
  <si>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</si>
  <si>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</si>
  <si>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</si>
  <si>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</si>
  <si>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</si>
  <si>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</si>
  <si>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</si>
  <si>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</si>
  <si>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</si>
  <si>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</si>
  <si>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</si>
  <si>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</si>
  <si>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</si>
  <si>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</si>
  <si>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</si>
  <si>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</si>
  <si>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</si>
  <si>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</si>
  <si>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</si>
  <si>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</si>
  <si>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</si>
  <si>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</si>
  <si>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</si>
  <si>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</si>
  <si>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</si>
  <si>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</si>
  <si>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</si>
  <si>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</si>
  <si>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</si>
  <si>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</si>
  <si>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</si>
  <si>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</si>
  <si>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</si>
  <si>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</si>
  <si>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</si>
  <si>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</si>
  <si>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</si>
  <si>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</si>
  <si>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</si>
  <si>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</si>
  <si>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</si>
  <si>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</si>
  <si>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</si>
  <si>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</si>
  <si>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</si>
  <si>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</si>
  <si>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</si>
  <si>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</si>
  <si>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</si>
  <si>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</si>
  <si>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</si>
  <si>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</si>
  <si>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</si>
  <si>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</si>
  <si>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</si>
  <si>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</si>
  <si>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</si>
  <si>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</si>
  <si>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</si>
  <si>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</si>
  <si>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</si>
  <si>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</si>
  <si>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</si>
  <si>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</si>
  <si>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</si>
  <si>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</si>
  <si>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</si>
  <si>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</si>
  <si>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</si>
  <si>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</si>
  <si>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</si>
  <si>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</si>
  <si>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</si>
  <si>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</si>
  <si>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</si>
  <si>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</si>
  <si>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</si>
  <si>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</si>
  <si>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</si>
  <si>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</si>
  <si>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</si>
  <si>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</si>
  <si>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</si>
  <si>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</si>
  <si>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</si>
  <si>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</si>
  <si>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</si>
  <si>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</si>
  <si>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</si>
  <si>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</si>
  <si>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</si>
  <si>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</si>
  <si>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</si>
  <si>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</si>
  <si>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</si>
  <si>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</si>
  <si>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</si>
  <si>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</si>
  <si>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</si>
  <si>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</si>
  <si>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</si>
  <si>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</si>
  <si>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</si>
  <si>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</si>
  <si>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</si>
  <si>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</si>
  <si>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</si>
  <si>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</si>
  <si>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</si>
  <si>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</si>
  <si>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</si>
  <si>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</si>
  <si>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</si>
  <si>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</si>
  <si>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</si>
  <si>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</si>
  <si>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</si>
  <si>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</si>
  <si>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</si>
  <si>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</si>
  <si>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</si>
  <si>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</si>
  <si>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</si>
  <si>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</si>
  <si>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</si>
  <si>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</si>
  <si>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</si>
  <si>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</si>
  <si>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</si>
  <si>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</si>
  <si>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</si>
  <si>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</si>
  <si>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</si>
  <si>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</si>
  <si>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</si>
  <si>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</si>
  <si>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</si>
  <si>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</si>
  <si>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</si>
  <si>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</si>
  <si>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</si>
  <si>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</si>
  <si>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</si>
  <si>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</si>
  <si>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</si>
  <si>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</si>
  <si>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</si>
  <si>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</si>
  <si>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</si>
  <si>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</si>
  <si>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</si>
  <si>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</si>
  <si>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</si>
  <si>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</si>
  <si>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</si>
  <si>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</si>
  <si>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</si>
  <si>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</si>
  <si>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</si>
  <si>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</si>
  <si>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</si>
  <si>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</si>
  <si>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</si>
  <si>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</si>
  <si>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</si>
  <si>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</si>
  <si>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</si>
  <si>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</si>
  <si>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</si>
  <si>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</si>
  <si>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</si>
  <si>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</si>
  <si>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</si>
  <si>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</si>
  <si>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</si>
  <si>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</si>
  <si>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</si>
  <si>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</si>
  <si>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</si>
  <si>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</si>
  <si>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</si>
  <si>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</si>
  <si>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</si>
  <si>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</si>
  <si>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</si>
  <si>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</si>
  <si>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</si>
  <si>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</si>
  <si>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</si>
  <si>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</si>
  <si>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</si>
  <si>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</si>
  <si>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</si>
  <si>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</si>
  <si>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</si>
  <si>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</si>
  <si>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</si>
  <si>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</si>
  <si>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</si>
  <si>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</si>
  <si>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</si>
  <si>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</si>
  <si>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</si>
  <si>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</si>
  <si>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</si>
  <si>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</si>
  <si>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</si>
  <si>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</si>
  <si>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</si>
  <si>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</si>
  <si>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</si>
  <si>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</si>
  <si>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</si>
  <si>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</si>
  <si>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</si>
  <si>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</si>
  <si>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</si>
  <si>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</si>
  <si>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</si>
  <si>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</si>
  <si>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</si>
  <si>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</si>
  <si>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</si>
  <si>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</si>
  <si>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</si>
  <si>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</si>
  <si>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</si>
  <si>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</si>
  <si>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</si>
  <si>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</si>
  <si>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</si>
  <si>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</si>
  <si>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</si>
  <si>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</si>
  <si>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</si>
  <si>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</si>
  <si>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</si>
  <si>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</si>
  <si>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</si>
  <si>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</si>
  <si>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</si>
  <si>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</si>
  <si>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</si>
  <si>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</si>
  <si>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</si>
  <si>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</si>
  <si>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</si>
  <si>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</si>
  <si>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</si>
  <si>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</si>
  <si>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</si>
  <si>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</si>
  <si>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</si>
  <si>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</si>
  <si>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</si>
  <si>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</si>
  <si>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</si>
  <si>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</si>
  <si>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</si>
  <si>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</si>
  <si>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</si>
  <si>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</si>
  <si>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</si>
  <si>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</si>
  <si>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</si>
  <si>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</si>
  <si>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</si>
  <si>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</si>
  <si>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</si>
  <si>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</si>
  <si>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</si>
  <si>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</si>
  <si>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</si>
  <si>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</si>
  <si>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</si>
  <si>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</si>
  <si>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</si>
  <si>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</si>
  <si>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</si>
  <si>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</si>
  <si>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</si>
  <si>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</si>
  <si>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</si>
  <si>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</si>
  <si>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</si>
  <si>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</si>
  <si>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</si>
  <si>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</si>
  <si>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</si>
  <si>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</si>
  <si>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</si>
  <si>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</si>
  <si>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</si>
  <si>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</si>
  <si>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</si>
  <si>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</si>
  <si>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</si>
  <si>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</si>
  <si>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</si>
  <si>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</si>
  <si>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</si>
  <si>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</si>
  <si>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</si>
  <si>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</si>
  <si>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</si>
  <si>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</si>
  <si>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</si>
  <si>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</si>
  <si>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</si>
  <si>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</si>
  <si>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</si>
  <si>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</si>
  <si>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</si>
  <si>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</si>
  <si>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</si>
  <si>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</si>
  <si>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</si>
  <si>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</si>
  <si>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</si>
  <si>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</si>
  <si>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</si>
  <si>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</si>
  <si>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</si>
  <si>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</si>
  <si>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</si>
  <si>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</si>
  <si>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</si>
  <si>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</si>
  <si>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</si>
  <si>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</si>
  <si>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</si>
  <si>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</si>
  <si>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</si>
  <si>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</si>
  <si>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</si>
  <si>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</si>
  <si>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</si>
  <si>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</si>
  <si>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</si>
  <si>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</si>
  <si>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</si>
  <si>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</si>
  <si>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</si>
  <si>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</si>
  <si>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</si>
  <si>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</si>
  <si>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</si>
  <si>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</si>
  <si>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</si>
  <si>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</si>
  <si>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</si>
  <si>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</si>
  <si>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</si>
  <si>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</si>
  <si>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</si>
  <si>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</si>
  <si>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</si>
  <si>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</si>
  <si>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</si>
  <si>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</si>
  <si>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</si>
  <si>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</si>
  <si>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</si>
  <si>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</si>
  <si>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</si>
  <si>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</si>
  <si>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</si>
  <si>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</si>
  <si>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</si>
  <si>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</si>
  <si>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</si>
  <si>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</si>
  <si>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</si>
  <si>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</si>
  <si>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</si>
  <si>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</si>
  <si>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</si>
  <si>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</si>
  <si>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</si>
  <si>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</si>
  <si>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</si>
  <si>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</si>
  <si>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</si>
  <si>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</si>
  <si>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</si>
  <si>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</si>
  <si>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</si>
  <si>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</si>
  <si>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</si>
  <si>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</si>
  <si>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</si>
  <si>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</si>
  <si>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</si>
  <si>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</si>
  <si>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</si>
  <si>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</si>
  <si>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</si>
  <si>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</si>
  <si>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</si>
  <si>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</si>
  <si>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</si>
  <si>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</si>
  <si>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</si>
  <si>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</si>
  <si>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</si>
  <si>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</si>
  <si>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</si>
  <si>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</si>
  <si>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</si>
  <si>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</si>
  <si>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</si>
  <si>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</si>
  <si>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</si>
  <si>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</si>
  <si>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</si>
  <si>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</si>
  <si>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</si>
  <si>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</si>
  <si>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</si>
  <si>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</si>
  <si>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</si>
  <si>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</si>
  <si>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</si>
  <si>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</si>
  <si>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</si>
  <si>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</si>
  <si>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</si>
  <si>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</si>
  <si>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</si>
  <si>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</si>
  <si>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</si>
  <si>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</si>
  <si>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</si>
  <si>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</si>
  <si>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</si>
  <si>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</si>
  <si>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</si>
  <si>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</si>
  <si>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</si>
  <si>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</si>
  <si>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</si>
  <si>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</si>
  <si>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</si>
  <si>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</si>
  <si>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</si>
  <si>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</si>
  <si>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</si>
  <si>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</si>
  <si>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</si>
  <si>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</si>
  <si>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</si>
  <si>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</si>
  <si>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</si>
  <si>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</si>
  <si>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</si>
  <si>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</si>
  <si>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</si>
  <si>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</si>
  <si>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</si>
  <si>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</si>
  <si>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</si>
  <si>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</si>
  <si>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</si>
  <si>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</si>
  <si>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</si>
  <si>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</si>
  <si>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</si>
  <si>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</si>
  <si>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</si>
  <si>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</si>
  <si>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</si>
  <si>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</si>
  <si>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</si>
  <si>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</si>
  <si>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</si>
  <si>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</si>
  <si>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</si>
  <si>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</si>
  <si>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</si>
  <si>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</si>
  <si>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</si>
  <si>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</si>
  <si>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</si>
  <si>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</si>
  <si>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</si>
  <si>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</si>
  <si>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</si>
  <si>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</si>
  <si>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</si>
  <si>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</si>
  <si>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</si>
  <si>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</si>
  <si>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</si>
  <si>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</si>
  <si>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</si>
  <si>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</si>
  <si>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</si>
  <si>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</si>
  <si>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</si>
  <si>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</si>
  <si>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</si>
  <si>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</si>
  <si>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</si>
  <si>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</si>
  <si>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</si>
  <si>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</si>
  <si>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</si>
  <si>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</si>
  <si>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</si>
  <si>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</si>
  <si>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</si>
  <si>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</si>
  <si>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</si>
  <si>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</si>
  <si>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</si>
  <si>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</si>
  <si>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</si>
  <si>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</si>
  <si>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</si>
  <si>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</si>
  <si>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</si>
  <si>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</si>
  <si>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</si>
  <si>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</si>
  <si>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</si>
  <si>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</si>
  <si>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</si>
  <si>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</si>
  <si>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</si>
  <si>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</si>
  <si>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</si>
  <si>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</si>
  <si>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</si>
  <si>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</si>
  <si>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</si>
  <si>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</si>
  <si>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</si>
  <si>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</si>
  <si>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</si>
  <si>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</si>
  <si>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</si>
  <si>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</si>
  <si>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</si>
  <si>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</si>
  <si>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</si>
  <si>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</si>
  <si>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</si>
  <si>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</si>
  <si>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</si>
  <si>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</si>
  <si>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</si>
  <si>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</si>
  <si>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</si>
  <si>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</si>
  <si>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</si>
  <si>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</si>
  <si>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</si>
  <si>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</si>
  <si>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</si>
  <si>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</si>
  <si>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</si>
  <si>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</si>
  <si>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</si>
  <si>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</si>
  <si>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</si>
  <si>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</si>
  <si>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</si>
  <si>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</si>
  <si>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</si>
  <si>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</si>
  <si>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</si>
  <si>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</si>
  <si>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</si>
  <si>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</si>
  <si>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</si>
  <si>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</si>
  <si>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</si>
  <si>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</si>
  <si>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</si>
  <si>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</si>
  <si>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</si>
  <si>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</si>
  <si>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</si>
  <si>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</si>
  <si>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</si>
  <si>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</si>
  <si>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</si>
  <si>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</si>
  <si>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</si>
  <si>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</si>
  <si>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</si>
  <si>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</si>
  <si>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</si>
  <si>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</si>
  <si>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</si>
  <si>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</si>
  <si>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</si>
  <si>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</si>
  <si>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</si>
  <si>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</si>
  <si>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</si>
  <si>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</si>
  <si>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</si>
  <si>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</si>
  <si>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</si>
  <si>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</si>
  <si>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</si>
  <si>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</si>
  <si>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</si>
  <si>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</si>
  <si>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</si>
  <si>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</si>
  <si>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</si>
  <si>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</si>
  <si>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</si>
  <si>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</si>
  <si>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</si>
  <si>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</si>
  <si>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</si>
  <si>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</si>
  <si>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</si>
  <si>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</si>
  <si>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</si>
  <si>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</si>
  <si>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</si>
  <si>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</si>
  <si>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</si>
  <si>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</si>
  <si>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</si>
  <si>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</si>
  <si>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</si>
  <si>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</si>
  <si>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</si>
  <si>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</si>
  <si>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</si>
  <si>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</si>
  <si>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</si>
  <si>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</si>
  <si>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</si>
  <si>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</si>
  <si>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</si>
  <si>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</si>
  <si>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</si>
  <si>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</si>
  <si>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</si>
  <si>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</si>
  <si>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</si>
  <si>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</si>
  <si>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</si>
  <si>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</si>
  <si>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</si>
  <si>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</si>
  <si>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</si>
  <si>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</si>
  <si>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</si>
  <si>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</si>
  <si>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</si>
  <si>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</si>
  <si>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</si>
  <si>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</si>
  <si>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</si>
  <si>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</si>
  <si>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</si>
  <si>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</si>
  <si>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</si>
  <si>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</si>
  <si>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</si>
  <si>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</si>
  <si>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</si>
  <si>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</si>
  <si>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</si>
  <si>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</si>
  <si>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</si>
  <si>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</si>
  <si>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</si>
  <si>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</si>
  <si>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</si>
  <si>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</si>
  <si>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</si>
  <si>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</si>
  <si>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</si>
  <si>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</si>
  <si>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</si>
  <si>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</si>
  <si>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</si>
  <si>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</si>
  <si>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</si>
  <si>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</si>
  <si>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</si>
  <si>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</si>
  <si>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</si>
  <si>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</si>
  <si>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</si>
  <si>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</si>
  <si>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</si>
  <si>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</si>
  <si>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</si>
  <si>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</si>
  <si>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</si>
  <si>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</si>
  <si>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</si>
  <si>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</si>
  <si>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</si>
  <si>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</si>
  <si>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</si>
  <si>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</si>
  <si>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</si>
  <si>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</si>
  <si>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</si>
  <si>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</si>
  <si>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</si>
  <si>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</si>
  <si>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</si>
  <si>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</si>
  <si>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</si>
  <si>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</si>
  <si>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</si>
  <si>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</si>
  <si>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</si>
  <si>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</si>
  <si>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</si>
  <si>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</si>
  <si>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</si>
  <si>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</si>
  <si>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</si>
  <si>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</si>
  <si>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</si>
  <si>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</si>
  <si>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</si>
  <si>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</si>
  <si>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</si>
  <si>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</si>
  <si>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</si>
  <si>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</si>
  <si>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</si>
  <si>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</si>
  <si>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</si>
  <si>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</si>
  <si>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</si>
  <si>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</si>
  <si>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</si>
  <si>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</si>
  <si>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</si>
  <si>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</si>
  <si>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</si>
  <si>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</si>
  <si>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</si>
  <si>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</si>
  <si>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</si>
  <si>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</si>
  <si>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</si>
  <si>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</si>
  <si>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</si>
  <si>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</si>
  <si>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</si>
  <si>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</si>
  <si>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</si>
  <si>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</si>
  <si>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</si>
  <si>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</si>
  <si>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</si>
  <si>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</si>
  <si>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</si>
  <si>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</si>
  <si>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</si>
  <si>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</si>
  <si>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</si>
  <si>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</si>
  <si>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</si>
  <si>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</si>
  <si>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</si>
  <si>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</si>
  <si>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</si>
  <si>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</si>
  <si>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</si>
  <si>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</si>
  <si>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</si>
  <si>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</si>
  <si>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</si>
  <si>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</si>
  <si>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</si>
  <si>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</si>
  <si>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</si>
  <si>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</si>
  <si>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</si>
  <si>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</si>
  <si>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</si>
  <si>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</si>
  <si>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</si>
  <si>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</si>
  <si>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</si>
  <si>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</si>
  <si>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</si>
  <si>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</si>
  <si>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</si>
  <si>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</si>
  <si>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</si>
  <si>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</si>
  <si>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</si>
  <si>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</si>
  <si>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</si>
  <si>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</si>
  <si>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</si>
  <si>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</si>
  <si>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</si>
  <si>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</si>
  <si>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</si>
  <si>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</si>
  <si>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</si>
  <si>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</si>
  <si>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</si>
  <si>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</si>
  <si>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</si>
  <si>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</si>
  <si>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</si>
  <si>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</si>
  <si>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</si>
  <si>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</si>
  <si>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</si>
  <si>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</si>
  <si>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</si>
  <si>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</si>
  <si>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</si>
  <si>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</si>
  <si>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</si>
  <si>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</si>
  <si>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</si>
  <si>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</si>
  <si>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</si>
  <si>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</si>
  <si>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</si>
  <si>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</si>
  <si>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</si>
  <si>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</si>
  <si>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</si>
  <si>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</si>
  <si>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</si>
  <si>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</si>
  <si>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</si>
  <si>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</si>
  <si>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</si>
  <si>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</si>
  <si>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</si>
  <si>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</si>
  <si>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</si>
  <si>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</si>
  <si>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</si>
  <si>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</si>
  <si>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</si>
  <si>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</si>
  <si>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</si>
  <si>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</si>
  <si>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</si>
  <si>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</si>
  <si>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</si>
  <si>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</si>
  <si>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</si>
  <si>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</si>
  <si>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</si>
  <si>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</si>
  <si>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</si>
  <si>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</si>
  <si>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</si>
  <si>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</si>
  <si>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</si>
  <si>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</si>
  <si>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</si>
  <si>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</si>
  <si>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</si>
  <si>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</si>
  <si>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</si>
  <si>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</si>
  <si>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</si>
  <si>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</si>
  <si>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</si>
  <si>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</si>
  <si>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</si>
  <si>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</si>
  <si>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</si>
  <si>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</si>
  <si>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</si>
  <si>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</si>
  <si>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</si>
  <si>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</si>
  <si>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</si>
  <si>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</si>
  <si>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</si>
  <si>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</si>
  <si>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</si>
  <si>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</si>
  <si>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</si>
  <si>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</si>
  <si>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</si>
  <si>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</si>
  <si>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</si>
  <si>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</si>
  <si>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</si>
  <si>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</si>
  <si>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</si>
  <si>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</si>
  <si>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</si>
  <si>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</si>
  <si>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</si>
  <si>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</si>
  <si>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</si>
  <si>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</si>
  <si>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</si>
  <si>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</si>
  <si>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</si>
  <si>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</si>
  <si>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</si>
  <si>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</si>
  <si>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</si>
  <si>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</si>
  <si>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</si>
  <si>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</si>
  <si>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</si>
  <si>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</si>
  <si>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</si>
  <si>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</si>
  <si>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</si>
  <si>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</si>
  <si>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</si>
  <si>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</si>
  <si>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</si>
  <si>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</si>
  <si>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</si>
  <si>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</si>
  <si>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</si>
  <si>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</si>
  <si>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</si>
  <si>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</si>
  <si>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</si>
  <si>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</si>
  <si>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</si>
  <si>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</si>
  <si>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</si>
  <si>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</si>
  <si>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</si>
  <si>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</si>
  <si>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</si>
  <si>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</si>
  <si>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</si>
  <si>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</si>
  <si>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</si>
  <si>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</si>
  <si>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</si>
  <si>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</si>
  <si>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</si>
  <si>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</si>
  <si>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</si>
  <si>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</si>
  <si>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</si>
  <si>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</si>
  <si>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</si>
  <si>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</si>
  <si>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</si>
  <si>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</si>
  <si>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</si>
  <si>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</si>
  <si>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</si>
  <si>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</si>
  <si>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</si>
  <si>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</si>
  <si>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</si>
  <si>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</si>
  <si>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</si>
  <si>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</si>
  <si>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</si>
  <si>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</si>
  <si>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</si>
  <si>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</si>
  <si>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</si>
  <si>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</si>
  <si>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</si>
  <si>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</si>
  <si>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</si>
  <si>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</si>
  <si>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</si>
  <si>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</si>
  <si>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</si>
  <si>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</si>
  <si>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</si>
  <si>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</si>
  <si>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</si>
  <si>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</si>
  <si>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</si>
  <si>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</si>
  <si>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</si>
  <si>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</si>
  <si>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</si>
  <si>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</si>
  <si>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</si>
  <si>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</si>
  <si>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</si>
  <si>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</si>
  <si>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</si>
  <si>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</si>
  <si>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</si>
  <si>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</si>
  <si>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</si>
  <si>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</si>
  <si>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</si>
  <si>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</si>
  <si>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</si>
  <si>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</si>
  <si>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</si>
  <si>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</si>
  <si>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</si>
  <si>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</si>
  <si>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</si>
  <si>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</si>
  <si>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</si>
  <si>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</si>
  <si>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</si>
  <si>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</si>
  <si>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</si>
  <si>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</si>
  <si>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</si>
  <si>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</si>
  <si>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</si>
  <si>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</si>
  <si>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</si>
  <si>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</si>
  <si>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</si>
  <si>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</si>
  <si>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</si>
  <si>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</si>
  <si>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</si>
  <si>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</si>
  <si>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</si>
  <si>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</si>
  <si>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</si>
  <si>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</si>
  <si>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</si>
  <si>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</si>
  <si>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</si>
  <si>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</si>
  <si>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</si>
  <si>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</si>
  <si>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</si>
  <si>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</si>
  <si>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</si>
  <si>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</si>
  <si>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</si>
  <si>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</si>
  <si>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</si>
  <si>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</si>
  <si>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</si>
  <si>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</si>
  <si>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</si>
  <si>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</si>
  <si>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</si>
  <si>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</si>
  <si>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</si>
  <si>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</si>
  <si>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</si>
  <si>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</si>
  <si>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</si>
  <si>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</si>
  <si>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</si>
  <si>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</si>
  <si>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</si>
  <si>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</si>
  <si>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</si>
  <si>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</si>
  <si>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</si>
  <si>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</si>
  <si>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</si>
  <si>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</si>
  <si>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</si>
  <si>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</si>
  <si>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</si>
  <si>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</si>
  <si>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</si>
  <si>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</si>
  <si>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</si>
  <si>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</si>
  <si>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</si>
  <si>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</si>
  <si>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</si>
  <si>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</si>
  <si>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</si>
  <si>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</si>
  <si>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</si>
  <si>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</si>
  <si>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</si>
  <si>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</si>
  <si>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</si>
  <si>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</si>
  <si>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</si>
  <si>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</si>
  <si>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</si>
  <si>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</si>
  <si>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</si>
  <si>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</si>
  <si>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</si>
  <si>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</si>
  <si>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</si>
  <si>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</si>
  <si>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</si>
  <si>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</si>
  <si>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</si>
  <si>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</si>
  <si>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</si>
  <si>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</si>
  <si>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</si>
  <si>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</si>
  <si>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</si>
  <si>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</si>
  <si>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</si>
  <si>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</si>
  <si>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</si>
  <si>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</si>
  <si>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</si>
  <si>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</si>
  <si>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</si>
  <si>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</si>
  <si>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</si>
  <si>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</si>
  <si>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</si>
  <si>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</si>
  <si>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</si>
  <si>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</si>
  <si>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</si>
  <si>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</si>
  <si>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</si>
  <si>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</si>
  <si>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</si>
  <si>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</si>
  <si>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</si>
  <si>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</si>
  <si>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</si>
  <si>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</si>
  <si>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</si>
  <si>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</si>
  <si>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</si>
  <si>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</si>
  <si>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</si>
  <si>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</si>
  <si>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</si>
  <si>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</si>
  <si>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</si>
  <si>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</si>
  <si>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</si>
  <si>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</si>
  <si>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</si>
  <si>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</si>
  <si>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</si>
  <si>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</si>
  <si>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</si>
  <si>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</si>
  <si>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</si>
  <si>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</si>
  <si>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</si>
  <si>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</si>
  <si>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</si>
  <si>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</si>
  <si>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</si>
  <si>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</si>
  <si>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</si>
  <si>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</si>
  <si>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</si>
  <si>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</si>
  <si>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</si>
  <si>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</si>
  <si>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</si>
  <si>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</si>
  <si>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</si>
  <si>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</si>
  <si>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</si>
  <si>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</si>
  <si>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</si>
  <si>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</si>
  <si>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</si>
  <si>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</si>
  <si>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</si>
  <si>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</si>
  <si>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</si>
  <si>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</si>
  <si>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</si>
  <si>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</si>
  <si>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</si>
  <si>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</si>
  <si>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</si>
  <si>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</si>
  <si>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</si>
  <si>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</si>
  <si>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</si>
  <si>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</si>
  <si>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</si>
  <si>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</si>
  <si>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</si>
  <si>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</si>
  <si>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</si>
  <si>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</si>
  <si>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</si>
  <si>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</si>
  <si>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</si>
  <si>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</si>
  <si>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</si>
  <si>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</si>
  <si>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</si>
  <si>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</si>
  <si>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</si>
  <si>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</si>
  <si>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</si>
  <si>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</si>
  <si>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</si>
  <si>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</si>
  <si>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</si>
  <si>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</si>
  <si>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</si>
  <si>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</si>
  <si>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</si>
  <si>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</si>
  <si>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</si>
  <si>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</si>
  <si>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</si>
  <si>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</si>
  <si>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</si>
  <si>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</si>
  <si>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</si>
  <si>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</si>
  <si>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</si>
  <si>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</si>
  <si>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</si>
  <si>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</si>
  <si>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</si>
  <si>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</si>
  <si>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</si>
  <si>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</si>
  <si>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</si>
  <si>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</si>
  <si>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</si>
  <si>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</si>
  <si>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</si>
  <si>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</si>
  <si>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</si>
  <si>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</si>
  <si>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</si>
  <si>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</si>
  <si>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</si>
  <si>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</si>
  <si>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</si>
  <si>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</si>
  <si>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</si>
  <si>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</si>
  <si>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</si>
  <si>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</si>
  <si>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</si>
  <si>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</si>
  <si>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</si>
  <si>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</si>
  <si>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</si>
  <si>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</si>
  <si>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</si>
  <si>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</si>
  <si>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</si>
  <si>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</si>
  <si>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</si>
  <si>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</si>
  <si>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</si>
  <si>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</si>
  <si>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</si>
  <si>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</si>
  <si>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</si>
  <si>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</si>
  <si>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</si>
  <si>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</si>
  <si>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</si>
  <si>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</si>
  <si>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</si>
  <si>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</si>
  <si>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</si>
  <si>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</si>
  <si>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</si>
  <si>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</si>
  <si>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</si>
  <si>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</si>
  <si>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</si>
  <si>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</si>
  <si>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</si>
  <si>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</si>
  <si>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</si>
  <si>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</si>
  <si>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</si>
  <si>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</si>
  <si>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</si>
  <si>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</si>
  <si>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</si>
  <si>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</si>
  <si>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</si>
  <si>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</si>
  <si>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</si>
  <si>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</si>
  <si>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</si>
  <si>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</si>
  <si>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</si>
  <si>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</si>
  <si>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</si>
  <si>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</si>
  <si>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</si>
  <si>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</si>
  <si>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</si>
  <si>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</si>
  <si>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</si>
  <si>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</si>
  <si>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</si>
  <si>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</si>
  <si>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</si>
  <si>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</si>
  <si>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</si>
  <si>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</si>
  <si>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</si>
  <si>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</si>
  <si>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</si>
  <si>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</si>
  <si>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</si>
  <si>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</si>
  <si>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</si>
  <si>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</si>
  <si>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</si>
  <si>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</si>
  <si>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</si>
  <si>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</si>
  <si>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</si>
  <si>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</si>
  <si>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</si>
  <si>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</si>
  <si>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</si>
  <si>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</si>
  <si>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</si>
  <si>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</si>
  <si>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</si>
  <si>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</si>
  <si>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</si>
  <si>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</si>
  <si>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</si>
  <si>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</si>
  <si>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</si>
  <si>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</si>
  <si>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</si>
  <si>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</si>
  <si>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</si>
  <si>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</si>
  <si>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</si>
  <si>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</si>
  <si>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</si>
  <si>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</si>
  <si>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</si>
  <si>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</si>
  <si>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</si>
  <si>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</si>
  <si>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</si>
  <si>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</si>
  <si>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</si>
  <si>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</si>
  <si>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</si>
  <si>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</si>
  <si>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</si>
  <si>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</si>
  <si>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</si>
  <si>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</si>
  <si>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</si>
  <si>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</si>
  <si>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</si>
  <si>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</si>
  <si>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</si>
  <si>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</si>
  <si>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</si>
  <si>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</si>
  <si>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</si>
  <si>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</si>
  <si>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</si>
  <si>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</si>
  <si>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</si>
  <si>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</si>
  <si>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</si>
  <si>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</si>
  <si>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</si>
  <si>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</si>
  <si>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</si>
  <si>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</si>
  <si>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</si>
  <si>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</si>
  <si>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</si>
  <si>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</si>
  <si>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</si>
  <si>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</si>
  <si>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</si>
  <si>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</si>
  <si>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</si>
  <si>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</si>
  <si>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</si>
  <si>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</si>
  <si>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</si>
  <si>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</si>
  <si>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</si>
  <si>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</si>
  <si>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</si>
  <si>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</si>
  <si>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</si>
  <si>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</si>
  <si>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</si>
  <si>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</si>
  <si>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</si>
  <si>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</si>
  <si>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</si>
  <si>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</si>
  <si>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</si>
  <si>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</si>
  <si>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</si>
  <si>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</si>
  <si>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</si>
  <si>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</si>
  <si>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</si>
  <si>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</si>
  <si>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</si>
  <si>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</si>
  <si>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</si>
  <si>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</si>
  <si>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</si>
  <si>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</si>
  <si>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</si>
  <si>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</si>
  <si>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</si>
  <si>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</si>
  <si>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</si>
  <si>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</si>
  <si>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</si>
  <si>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</si>
  <si>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</si>
  <si>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</si>
  <si>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</si>
  <si>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</si>
  <si>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</si>
  <si>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</si>
  <si>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</si>
  <si>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</si>
  <si>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</si>
  <si>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</si>
  <si>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</si>
  <si>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</si>
  <si>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</si>
  <si>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</si>
  <si>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</si>
  <si>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</si>
  <si>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</si>
  <si>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</si>
  <si>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</si>
  <si>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</si>
  <si>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</si>
  <si>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</si>
  <si>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</si>
  <si>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</si>
  <si>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</si>
  <si>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</si>
  <si>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</si>
  <si>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</si>
  <si>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</si>
  <si>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</si>
  <si>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</si>
  <si>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</si>
  <si>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</si>
  <si>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</si>
  <si>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</si>
  <si>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</si>
  <si>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</si>
  <si>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</si>
  <si>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</si>
  <si>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</si>
  <si>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</si>
  <si>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</si>
  <si>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</si>
  <si>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</si>
  <si>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</si>
  <si>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</si>
  <si>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</si>
  <si>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</si>
  <si>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</si>
  <si>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</si>
  <si>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</si>
  <si>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</si>
  <si>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</si>
  <si>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</si>
  <si>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</si>
  <si>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</si>
  <si>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</si>
  <si>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</si>
  <si>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</si>
  <si>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</si>
  <si>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</si>
  <si>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</si>
  <si>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</si>
  <si>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</si>
  <si>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</si>
  <si>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</si>
  <si>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</si>
  <si>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</si>
  <si>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</si>
  <si>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</si>
  <si>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</si>
  <si>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</si>
  <si>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</si>
  <si>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</si>
  <si>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</si>
  <si>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</si>
  <si>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</si>
  <si>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</si>
  <si>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</si>
  <si>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</si>
  <si>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</si>
  <si>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</si>
  <si>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</si>
  <si>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</si>
  <si>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</si>
  <si>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</si>
  <si>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</si>
  <si>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</si>
  <si>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</si>
  <si>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</si>
  <si>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</si>
  <si>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</si>
  <si>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</si>
  <si>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</si>
  <si>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</si>
  <si>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</si>
  <si>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</si>
  <si>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</si>
  <si>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</si>
  <si>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</si>
  <si>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</si>
  <si>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</si>
  <si>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</si>
  <si>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</si>
  <si>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</si>
  <si>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</si>
  <si>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</si>
  <si>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</si>
  <si>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</si>
  <si>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</si>
  <si>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</si>
  <si>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</si>
  <si>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</si>
  <si>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</si>
  <si>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</si>
  <si>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</si>
  <si>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</si>
  <si>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</si>
  <si>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</si>
  <si>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</si>
  <si>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</si>
  <si>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</si>
  <si>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</si>
  <si>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</si>
  <si>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</si>
  <si>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</si>
  <si>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</si>
  <si>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</si>
  <si>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</si>
  <si>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</si>
  <si>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</si>
  <si>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</si>
  <si>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</si>
  <si>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</si>
  <si>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</si>
  <si>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</si>
  <si>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</si>
  <si>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</si>
  <si>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</si>
  <si>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</si>
  <si>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</si>
  <si>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</si>
  <si>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</si>
  <si>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</si>
  <si>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</si>
  <si>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</si>
  <si>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</si>
  <si>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</si>
  <si>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</si>
  <si>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</si>
  <si>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</si>
  <si>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</si>
  <si>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</si>
  <si>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</si>
  <si>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</si>
  <si>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</si>
  <si>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</si>
  <si>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</si>
  <si>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</si>
  <si>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</si>
  <si>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</si>
  <si>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</si>
  <si>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</si>
  <si>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</si>
  <si>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</si>
  <si>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</si>
  <si>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</si>
  <si>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</si>
  <si>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</si>
  <si>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</si>
  <si>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</si>
  <si>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</si>
  <si>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</si>
  <si>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</si>
  <si>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</si>
  <si>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</si>
  <si>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</si>
  <si>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</si>
  <si>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</si>
  <si>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</si>
  <si>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</si>
  <si>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</si>
  <si>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</si>
  <si>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</si>
  <si>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</si>
  <si>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</si>
  <si>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</si>
  <si>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</si>
  <si>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</si>
  <si>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</si>
  <si>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</si>
  <si>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</si>
  <si>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</si>
  <si>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</si>
  <si>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</si>
  <si>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</si>
  <si>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</si>
  <si>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</si>
  <si>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</si>
  <si>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</si>
  <si>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</si>
  <si>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</si>
  <si>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</si>
  <si>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</si>
  <si>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</si>
  <si>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</si>
  <si>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</si>
  <si>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</si>
  <si>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</si>
  <si>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</si>
  <si>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</si>
  <si>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</si>
  <si>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</si>
  <si>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</si>
  <si>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</si>
  <si>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</si>
  <si>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</si>
  <si>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</si>
  <si>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</si>
  <si>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</si>
  <si>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</si>
  <si>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</si>
  <si>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</si>
  <si>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</si>
  <si>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</si>
  <si>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</si>
  <si>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</si>
  <si>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</si>
  <si>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</si>
  <si>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</si>
  <si>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</si>
  <si>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</si>
  <si>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</si>
  <si>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</si>
  <si>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</si>
  <si>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</si>
  <si>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</si>
  <si>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</si>
  <si>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</si>
  <si>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</si>
  <si>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</si>
  <si>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</si>
  <si>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</si>
  <si>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</si>
  <si>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</si>
  <si>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</si>
  <si>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</si>
  <si>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</si>
  <si>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</si>
  <si>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</si>
  <si>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</si>
  <si>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</si>
  <si>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</si>
  <si>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</si>
  <si>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</si>
  <si>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</si>
  <si>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</si>
  <si>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</si>
  <si>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</si>
  <si>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</si>
  <si>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</si>
  <si>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</si>
  <si>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</si>
  <si>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</si>
  <si>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</si>
  <si>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</si>
  <si>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</si>
  <si>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</si>
  <si>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</si>
  <si>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</si>
  <si>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</si>
  <si>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</si>
  <si>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</si>
  <si>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</si>
  <si>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</si>
  <si>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</si>
  <si>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</si>
  <si>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</si>
  <si>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</si>
  <si>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</si>
  <si>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</si>
  <si>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</si>
  <si>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</si>
  <si>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</si>
  <si>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</si>
  <si>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</si>
  <si>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</si>
  <si>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</si>
  <si>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</si>
  <si>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</si>
  <si>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</si>
  <si>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</si>
  <si>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</si>
  <si>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</si>
  <si>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</si>
  <si>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</si>
  <si>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</si>
  <si>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</si>
  <si>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</si>
  <si>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</si>
  <si>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</si>
  <si>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</si>
  <si>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</si>
  <si>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</si>
  <si>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</si>
  <si>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</si>
  <si>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</si>
  <si>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</si>
  <si>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</si>
  <si>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</si>
  <si>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</si>
  <si>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</si>
  <si>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</si>
  <si>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</si>
  <si>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</si>
  <si>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</si>
  <si>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</si>
  <si>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</si>
  <si>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</si>
  <si>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</si>
  <si>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</si>
  <si>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</si>
  <si>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</si>
  <si>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</si>
  <si>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</si>
  <si>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</si>
  <si>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</si>
  <si>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</si>
  <si>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</si>
  <si>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</si>
  <si>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</si>
  <si>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</si>
  <si>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</si>
  <si>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</si>
  <si>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</si>
  <si>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</si>
  <si>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</si>
  <si>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</si>
  <si>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</si>
  <si>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</si>
  <si>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</si>
  <si>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</si>
  <si>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</si>
  <si>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</si>
  <si>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</si>
  <si>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</si>
  <si>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</si>
  <si>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</si>
  <si>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</si>
  <si>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</si>
  <si>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</si>
  <si>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</si>
  <si>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</si>
  <si>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</si>
  <si>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</si>
  <si>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</si>
  <si>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</si>
  <si>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</si>
  <si>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</si>
  <si>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</si>
  <si>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</si>
  <si>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</si>
  <si>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</si>
  <si>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</si>
  <si>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</si>
  <si>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</si>
  <si>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</si>
  <si>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</si>
  <si>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</si>
  <si>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</si>
  <si>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</si>
  <si>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</si>
  <si>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</si>
  <si>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</si>
  <si>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</si>
  <si>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</si>
  <si>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</si>
  <si>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</si>
  <si>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</si>
  <si>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</si>
  <si>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</si>
  <si>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</si>
  <si>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</si>
  <si>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</si>
  <si>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</si>
  <si>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</si>
  <si>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</si>
  <si>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</si>
  <si>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</si>
  <si>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</si>
  <si>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</si>
  <si>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</si>
  <si>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</si>
  <si>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</si>
  <si>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</si>
  <si>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</si>
  <si>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</si>
  <si>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</si>
  <si>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</si>
  <si>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</si>
  <si>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</si>
  <si>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</si>
  <si>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</si>
  <si>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</si>
  <si>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</si>
  <si>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</si>
  <si>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</si>
  <si>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</si>
  <si>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</si>
  <si>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</si>
  <si>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</si>
  <si>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</si>
  <si>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</si>
  <si>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</si>
  <si>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</si>
  <si>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</si>
  <si>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</si>
  <si>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</si>
  <si>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</si>
  <si>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</si>
  <si>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</si>
  <si>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</si>
  <si>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</si>
  <si>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</si>
  <si>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</si>
  <si>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</si>
  <si>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</si>
  <si>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</si>
  <si>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</si>
  <si>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</si>
  <si>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</si>
  <si>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</si>
  <si>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</si>
  <si>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</si>
  <si>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</si>
  <si>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</si>
  <si>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</si>
  <si>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</si>
  <si>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</si>
  <si>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</si>
  <si>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</si>
  <si>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</si>
  <si>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</si>
  <si>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</si>
  <si>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</si>
  <si>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</si>
  <si>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</si>
  <si>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</si>
  <si>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</si>
  <si>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</si>
  <si>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</si>
  <si>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</si>
  <si>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</si>
  <si>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</si>
  <si>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</si>
  <si>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</si>
  <si>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</si>
  <si>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</si>
  <si>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</si>
  <si>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</si>
  <si>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</si>
  <si>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</si>
  <si>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</si>
  <si>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</si>
  <si>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</si>
  <si>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</si>
  <si>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</si>
  <si>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</si>
  <si>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</si>
  <si>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</si>
  <si>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</si>
  <si>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</si>
  <si>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</si>
  <si>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</si>
  <si>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</si>
  <si>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</si>
  <si>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</si>
  <si>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</si>
  <si>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</si>
  <si>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</si>
  <si>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</si>
  <si>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</si>
  <si>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</si>
  <si>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</si>
  <si>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</si>
  <si>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</si>
  <si>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</si>
  <si>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</si>
  <si>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</si>
  <si>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</si>
  <si>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</si>
  <si>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</si>
  <si>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</si>
  <si>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</si>
  <si>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</si>
  <si>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</si>
  <si>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</si>
  <si>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</si>
  <si>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</si>
  <si>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</si>
  <si>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</si>
  <si>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</si>
  <si>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</si>
  <si>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</si>
  <si>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</si>
  <si>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</si>
  <si>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</si>
  <si>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</si>
  <si>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</si>
  <si>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</si>
  <si>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</si>
  <si>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</si>
  <si>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</si>
  <si>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</si>
  <si>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</si>
  <si>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</si>
  <si>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</si>
  <si>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</si>
  <si>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</si>
  <si>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</si>
  <si>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</si>
  <si>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</si>
  <si>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</si>
  <si>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</si>
  <si>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</si>
  <si>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</si>
  <si>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</si>
  <si>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</si>
  <si>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</si>
  <si>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</si>
  <si>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</si>
  <si>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</si>
  <si>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</si>
  <si>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</si>
  <si>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</si>
  <si>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</si>
  <si>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</si>
  <si>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</si>
  <si>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</si>
  <si>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</si>
  <si>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</si>
  <si>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</si>
  <si>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</si>
  <si>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</si>
  <si>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</si>
  <si>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</si>
  <si>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</si>
  <si>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</si>
  <si>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</si>
  <si>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</si>
  <si>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</si>
  <si>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</si>
  <si>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</si>
  <si>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</si>
  <si>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</si>
  <si>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</si>
  <si>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</si>
  <si>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</si>
  <si>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</si>
  <si>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</si>
  <si>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</si>
  <si>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</si>
  <si>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</si>
  <si>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</si>
  <si>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</si>
  <si>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</si>
  <si>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</si>
  <si>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</si>
  <si>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</si>
  <si>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</si>
  <si>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</si>
  <si>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</si>
  <si>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</si>
  <si>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</si>
  <si>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</si>
  <si>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</si>
  <si>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</si>
  <si>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</si>
  <si>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</si>
  <si>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</si>
  <si>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</si>
  <si>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</si>
  <si>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</si>
  <si>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</si>
  <si>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</si>
  <si>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</si>
  <si>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</si>
  <si>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</si>
  <si>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</si>
  <si>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</si>
  <si>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</si>
  <si>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</si>
  <si>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</si>
  <si>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</si>
  <si>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</si>
  <si>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</si>
  <si>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</si>
  <si>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</si>
  <si>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</si>
  <si>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</si>
  <si>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</si>
  <si>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</si>
  <si>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</si>
  <si>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</si>
  <si>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</si>
  <si>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</si>
  <si>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</si>
  <si>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</si>
  <si>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</si>
  <si>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</si>
  <si>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</si>
  <si>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</si>
  <si>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</si>
  <si>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</si>
  <si>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</si>
  <si>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</si>
  <si>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</si>
  <si>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</si>
  <si>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</si>
  <si>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</si>
  <si>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</si>
  <si>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</si>
  <si>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</si>
  <si>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</si>
  <si>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</si>
  <si>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</si>
  <si>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</si>
  <si>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</si>
  <si>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</si>
  <si>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</si>
  <si>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</si>
  <si>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</si>
  <si>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</si>
  <si>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</si>
  <si>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</si>
  <si>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</si>
  <si>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</si>
  <si>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</si>
  <si>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</si>
  <si>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</si>
  <si>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</si>
  <si>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</si>
  <si>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</si>
  <si>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</si>
  <si>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</si>
  <si>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</si>
  <si>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</si>
  <si>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</si>
  <si>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</si>
  <si>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</si>
  <si>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</si>
  <si>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</si>
  <si>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</si>
  <si>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</si>
  <si>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</si>
  <si>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</si>
  <si>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</si>
  <si>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</si>
  <si>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</si>
  <si>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</si>
  <si>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</si>
  <si>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</si>
  <si>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</si>
  <si>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</si>
  <si>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</si>
  <si>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</si>
  <si>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</si>
  <si>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</si>
  <si>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</si>
  <si>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</si>
  <si>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</si>
  <si>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</si>
  <si>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</si>
  <si>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</si>
  <si>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</si>
  <si>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</si>
  <si>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</si>
  <si>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</si>
  <si>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</si>
  <si>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</si>
  <si>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</si>
  <si>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</si>
  <si>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</si>
  <si>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</si>
  <si>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</si>
  <si>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</si>
  <si>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</si>
  <si>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</si>
  <si>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</si>
  <si>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</si>
  <si>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</si>
  <si>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</si>
  <si>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</si>
  <si>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</si>
  <si>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</si>
  <si>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</si>
  <si>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</si>
  <si>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</si>
  <si>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</si>
  <si>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</si>
  <si>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</si>
  <si>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</si>
  <si>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</si>
  <si>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</si>
  <si>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</si>
  <si>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</si>
  <si>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</si>
  <si>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</si>
  <si>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</si>
  <si>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</si>
  <si>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</si>
  <si>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</si>
  <si>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</si>
  <si>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</si>
  <si>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</si>
  <si>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</si>
  <si>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</si>
  <si>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</si>
  <si>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</si>
  <si>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</si>
  <si>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</si>
  <si>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</si>
  <si>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</si>
  <si>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</si>
  <si>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</si>
  <si>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</si>
  <si>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</si>
  <si>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</si>
  <si>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</si>
  <si>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</si>
  <si>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</si>
  <si>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</si>
  <si>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</si>
  <si>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</si>
  <si>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</si>
  <si>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</si>
  <si>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</si>
  <si>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</si>
  <si>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</si>
  <si>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</si>
  <si>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</si>
  <si>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</si>
  <si>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</si>
  <si>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</si>
  <si>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</si>
  <si>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</si>
  <si>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</si>
  <si>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</si>
  <si>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</si>
  <si>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</si>
  <si>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</si>
  <si>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</si>
  <si>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</si>
  <si>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</si>
  <si>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</si>
  <si>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</si>
  <si>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</si>
  <si>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</si>
  <si>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</si>
  <si>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</si>
  <si>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</si>
  <si>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</si>
  <si>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</si>
  <si>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</si>
  <si>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</si>
  <si>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</si>
  <si>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</si>
  <si>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</si>
  <si>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</si>
  <si>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</si>
  <si>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</si>
  <si>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</si>
  <si>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</si>
  <si>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</si>
  <si>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</si>
  <si>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</si>
  <si>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</si>
  <si>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</si>
  <si>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</si>
  <si>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</si>
  <si>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</si>
  <si>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</si>
  <si>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</si>
  <si>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</si>
  <si>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</si>
  <si>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</si>
  <si>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</si>
  <si>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</si>
  <si>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</si>
  <si>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</si>
  <si>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</si>
  <si>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</si>
  <si>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</si>
  <si>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</si>
  <si>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</si>
  <si>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</si>
  <si>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</si>
  <si>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</si>
  <si>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</si>
  <si>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</si>
  <si>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</si>
  <si>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</si>
  <si>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</si>
  <si>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</si>
  <si>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</si>
  <si>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</si>
  <si>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</si>
  <si>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</si>
  <si>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</si>
  <si>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</si>
  <si>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</si>
  <si>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</si>
  <si>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</si>
  <si>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</si>
  <si>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</si>
  <si>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</si>
  <si>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</si>
  <si>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</si>
  <si>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</si>
  <si>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</si>
  <si>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</si>
  <si>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</si>
  <si>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</si>
  <si>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</si>
  <si>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</si>
  <si>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</si>
  <si>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</si>
  <si>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</si>
  <si>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</si>
  <si>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</si>
  <si>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</si>
  <si>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</si>
  <si>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</si>
  <si>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</si>
  <si>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</si>
  <si>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</si>
  <si>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</si>
  <si>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</si>
  <si>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</si>
  <si>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</si>
  <si>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</si>
  <si>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</si>
  <si>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</si>
  <si>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</si>
  <si>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</si>
  <si>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</si>
  <si>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</si>
  <si>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</si>
  <si>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</si>
  <si>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</si>
  <si>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</si>
  <si>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</si>
  <si>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</si>
  <si>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</si>
  <si>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</si>
  <si>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</si>
  <si>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</si>
  <si>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</si>
  <si>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</si>
  <si>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</si>
  <si>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</si>
  <si>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</si>
  <si>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</si>
  <si>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</si>
  <si>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</si>
  <si>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</si>
  <si>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</si>
  <si>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</si>
  <si>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</si>
  <si>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</si>
  <si>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</si>
  <si>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</si>
  <si>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</si>
  <si>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</si>
  <si>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</si>
  <si>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</si>
  <si>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</si>
  <si>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</si>
  <si>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</si>
  <si>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</si>
  <si>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</si>
  <si>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</si>
  <si>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</si>
  <si>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</si>
  <si>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</si>
  <si>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</si>
  <si>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</si>
  <si>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</si>
  <si>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</si>
  <si>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</si>
  <si>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</si>
  <si>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</si>
  <si>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</si>
  <si>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</si>
  <si>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</si>
  <si>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</si>
  <si>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</si>
  <si>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</si>
  <si>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</si>
  <si>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</si>
  <si>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</si>
  <si>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</si>
  <si>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</si>
  <si>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</si>
  <si>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</si>
  <si>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</si>
  <si>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</si>
  <si>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</si>
  <si>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</si>
  <si>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</si>
  <si>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</si>
  <si>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</si>
  <si>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</si>
  <si>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</si>
  <si>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</si>
  <si>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</si>
  <si>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</si>
  <si>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</si>
  <si>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</si>
  <si>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</si>
  <si>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</si>
  <si>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</si>
  <si>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</si>
  <si>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</si>
  <si>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</si>
  <si>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</si>
  <si>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</si>
  <si>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</si>
  <si>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</si>
  <si>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</si>
  <si>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</si>
  <si>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</si>
  <si>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</si>
  <si>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</si>
  <si>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</si>
  <si>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</si>
  <si>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</si>
  <si>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</si>
  <si>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</si>
  <si>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</si>
  <si>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</si>
  <si>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</si>
  <si>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</si>
  <si>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</si>
  <si>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</si>
  <si>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</si>
  <si>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</si>
  <si>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</si>
  <si>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</si>
  <si>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</si>
  <si>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</si>
  <si>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</si>
  <si>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</si>
  <si>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</si>
  <si>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</si>
  <si>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</si>
  <si>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</si>
  <si>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</si>
  <si>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</si>
  <si>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</si>
  <si>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</si>
  <si>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</si>
  <si>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</si>
  <si>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</si>
  <si>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</si>
  <si>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</si>
  <si>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</si>
  <si>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</si>
  <si>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</si>
  <si>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</si>
  <si>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</si>
  <si>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</si>
  <si>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</si>
  <si>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</si>
  <si>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</si>
  <si>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</si>
  <si>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</si>
  <si>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</si>
  <si>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</si>
  <si>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</si>
  <si>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</si>
  <si>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</si>
  <si>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</si>
  <si>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</si>
  <si>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</si>
  <si>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</si>
  <si>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</si>
  <si>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</si>
  <si>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</si>
  <si>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</si>
  <si>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</si>
  <si>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</si>
  <si>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</si>
  <si>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</si>
  <si>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</si>
  <si>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</si>
  <si>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</si>
  <si>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</si>
  <si>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</si>
  <si>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</si>
  <si>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</si>
  <si>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</si>
  <si>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</si>
  <si>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</si>
  <si>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</si>
  <si>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</si>
  <si>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</si>
  <si>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</si>
  <si>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</si>
  <si>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</si>
  <si>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</si>
  <si>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</si>
  <si>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</si>
  <si>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</si>
  <si>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</si>
  <si>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</si>
  <si>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</si>
  <si>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</si>
  <si>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</si>
  <si>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</si>
  <si>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</si>
  <si>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</si>
  <si>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</si>
  <si>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</si>
  <si>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</si>
  <si>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</si>
  <si>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</si>
  <si>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</si>
  <si>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</si>
  <si>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</si>
  <si>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</si>
  <si>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</si>
  <si>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</si>
  <si>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</si>
  <si>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</si>
  <si>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</si>
  <si>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</si>
  <si>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</si>
  <si>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</si>
  <si>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</si>
  <si>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</si>
  <si>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</si>
  <si>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</si>
  <si>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</si>
  <si>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</si>
  <si>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</si>
  <si>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</si>
  <si>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</si>
  <si>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</si>
  <si>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</si>
  <si>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</si>
  <si>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</si>
  <si>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</si>
  <si>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</si>
  <si>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</si>
  <si>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</si>
  <si>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</si>
  <si>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</si>
  <si>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</si>
  <si>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</si>
  <si>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</si>
  <si>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</si>
  <si>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</si>
  <si>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</si>
  <si>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</si>
  <si>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</si>
  <si>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</si>
  <si>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</si>
  <si>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</si>
  <si>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</si>
  <si>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</si>
  <si>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</si>
  <si>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</si>
  <si>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</si>
  <si>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</si>
  <si>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</si>
  <si>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</si>
  <si>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</si>
  <si>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</si>
  <si>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</si>
  <si>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</si>
  <si>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</si>
  <si>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</si>
  <si>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</si>
  <si>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</si>
  <si>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</si>
  <si>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</si>
  <si>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</si>
  <si>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</si>
  <si>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</si>
  <si>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</si>
  <si>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</si>
  <si>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</si>
  <si>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</si>
  <si>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</si>
  <si>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</si>
  <si>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</si>
  <si>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</si>
  <si>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</si>
  <si>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</si>
  <si>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</si>
  <si>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</si>
  <si>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</si>
  <si>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</si>
  <si>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</si>
  <si>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</si>
  <si>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</si>
  <si>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</si>
  <si>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</si>
  <si>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</si>
  <si>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</si>
  <si>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</si>
  <si>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</si>
  <si>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</si>
  <si>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</si>
  <si>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</si>
  <si>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</si>
  <si>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</si>
  <si>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</si>
  <si>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</si>
  <si>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</si>
  <si>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</si>
  <si>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</si>
  <si>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</si>
  <si>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</si>
  <si>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</si>
  <si>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</si>
  <si>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</si>
  <si>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</si>
  <si>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</si>
  <si>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</si>
  <si>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</si>
  <si>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</si>
  <si>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</si>
  <si>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</si>
  <si>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</si>
  <si>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</si>
  <si>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</si>
  <si>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</si>
  <si>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</si>
  <si>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</si>
  <si>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</si>
  <si>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</si>
  <si>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</si>
  <si>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</si>
  <si>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</si>
  <si>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</si>
  <si>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</si>
  <si>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</si>
  <si>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</si>
  <si>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</si>
  <si>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</si>
  <si>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</si>
  <si>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</si>
  <si>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</si>
  <si>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</si>
  <si>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</si>
  <si>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</si>
  <si>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</si>
  <si>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</si>
  <si>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</si>
  <si>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</si>
  <si>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</si>
  <si>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</si>
  <si>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</si>
  <si>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</si>
  <si>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</si>
  <si>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</si>
  <si>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</si>
  <si>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</si>
  <si>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</si>
  <si>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</si>
  <si>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</si>
  <si>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</si>
  <si>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</si>
  <si>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</si>
  <si>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</si>
  <si>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</si>
  <si>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</si>
  <si>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</si>
  <si>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</si>
  <si>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</si>
  <si>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</si>
  <si>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</si>
  <si>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</si>
  <si>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</si>
  <si>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</si>
  <si>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</si>
  <si>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</si>
  <si>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</si>
  <si>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</si>
  <si>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</si>
  <si>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</si>
  <si>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</si>
  <si>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</si>
  <si>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</si>
  <si>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</si>
  <si>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</si>
  <si>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</si>
  <si>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</si>
  <si>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</si>
  <si>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</si>
  <si>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</si>
  <si>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</si>
  <si>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</si>
  <si>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</si>
  <si>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</si>
  <si>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</si>
  <si>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</si>
  <si>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</si>
  <si>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</si>
  <si>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</si>
  <si>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</si>
  <si>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</si>
  <si>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</si>
  <si>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</si>
  <si>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</si>
  <si>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</si>
  <si>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</si>
  <si>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</si>
  <si>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</si>
  <si>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</si>
  <si>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</si>
  <si>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</si>
  <si>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</si>
  <si>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</si>
  <si>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</si>
  <si>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</si>
  <si>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</si>
  <si>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</si>
  <si>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</si>
  <si>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</si>
  <si>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</si>
  <si>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</si>
  <si>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</si>
  <si>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</si>
  <si>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</si>
  <si>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</si>
  <si>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</si>
  <si>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</si>
  <si>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</si>
  <si>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</si>
  <si>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</si>
  <si>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</si>
  <si>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</si>
  <si>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</si>
  <si>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</si>
  <si>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</si>
  <si>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</si>
  <si>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</si>
  <si>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</si>
  <si>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</si>
  <si>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</si>
  <si>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</si>
  <si>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</si>
  <si>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</si>
  <si>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</si>
  <si>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</si>
  <si>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</si>
  <si>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</si>
  <si>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</si>
  <si>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</si>
  <si>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</si>
  <si>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</si>
  <si>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</si>
  <si>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</si>
  <si>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</si>
  <si>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</si>
  <si>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</si>
  <si>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</si>
  <si>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</si>
  <si>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</si>
  <si>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</si>
  <si>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</si>
  <si>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</si>
  <si>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</si>
  <si>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</si>
  <si>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</si>
  <si>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</si>
  <si>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</si>
  <si>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</si>
  <si>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</si>
  <si>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</si>
  <si>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</si>
  <si>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</si>
  <si>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</si>
  <si>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</si>
  <si>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</si>
  <si>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</si>
  <si>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</si>
  <si>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</si>
  <si>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</si>
  <si>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</si>
  <si>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</si>
  <si>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</si>
  <si>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</si>
  <si>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</si>
  <si>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</si>
  <si>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</si>
  <si>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</si>
  <si>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</si>
  <si>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</si>
  <si>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</si>
  <si>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</si>
  <si>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</si>
  <si>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</si>
  <si>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</si>
  <si>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</si>
  <si>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</si>
  <si>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</si>
  <si>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</si>
  <si>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</si>
  <si>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</si>
  <si>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</si>
  <si>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</si>
  <si>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</si>
  <si>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</si>
  <si>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</si>
  <si>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</si>
  <si>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</si>
  <si>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</si>
  <si>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</si>
  <si>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</si>
  <si>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</si>
  <si>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</si>
  <si>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</si>
  <si>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</si>
  <si>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</si>
  <si>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</si>
  <si>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</si>
  <si>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</si>
  <si>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</si>
  <si>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</si>
  <si>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</si>
  <si>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</si>
  <si>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</si>
  <si>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</si>
  <si>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</si>
  <si>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</si>
  <si>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</si>
  <si>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</si>
  <si>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</si>
  <si>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</si>
  <si>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</si>
  <si>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</si>
  <si>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</si>
  <si>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</si>
  <si>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</si>
  <si>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</si>
  <si>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</si>
  <si>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</si>
  <si>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</si>
  <si>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</si>
  <si>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</si>
  <si>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</si>
  <si>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</si>
  <si>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</si>
  <si>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</si>
  <si>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</si>
  <si>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</si>
  <si>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</si>
  <si>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</si>
  <si>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</si>
  <si>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</si>
  <si>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</si>
  <si>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</si>
  <si>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</si>
  <si>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</si>
  <si>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</si>
  <si>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</si>
  <si>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</si>
  <si>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</si>
  <si>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</si>
  <si>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</si>
  <si>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</si>
  <si>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</si>
  <si>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</si>
  <si>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</si>
  <si>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</si>
  <si>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</si>
  <si>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</si>
  <si>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</si>
  <si>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</si>
  <si>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</si>
  <si>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</si>
  <si>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</si>
  <si>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</si>
  <si>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</si>
  <si>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</si>
  <si>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</si>
  <si>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</si>
  <si>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</si>
  <si>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</si>
  <si>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</si>
  <si>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</si>
  <si>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</si>
  <si>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</si>
  <si>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</si>
  <si>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</si>
  <si>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</si>
  <si>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</si>
  <si>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</si>
  <si>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</si>
  <si>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</si>
  <si>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</si>
  <si>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</si>
  <si>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</si>
  <si>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</si>
  <si>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</si>
  <si>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</si>
  <si>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</si>
  <si>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</si>
  <si>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</si>
  <si>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</si>
  <si>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</si>
  <si>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</si>
  <si>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</si>
  <si>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</si>
  <si>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</si>
  <si>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</si>
  <si>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</si>
  <si>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</si>
  <si>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</si>
  <si>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</si>
  <si>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</si>
  <si>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</si>
  <si>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</si>
  <si>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</si>
  <si>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</si>
  <si>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</si>
  <si>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</si>
  <si>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</si>
  <si>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</si>
  <si>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</si>
  <si>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</si>
  <si>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</si>
  <si>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</si>
  <si>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</si>
  <si>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</si>
  <si>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</si>
  <si>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</si>
  <si>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</si>
  <si>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</si>
  <si>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</si>
  <si>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</si>
  <si>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</si>
  <si>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</si>
  <si>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</si>
  <si>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</si>
  <si>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</si>
  <si>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</si>
  <si>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</si>
  <si>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</si>
  <si>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</si>
  <si>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</si>
  <si>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</si>
  <si>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</si>
  <si>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</si>
  <si>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</si>
  <si>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</si>
  <si>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</si>
  <si>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</si>
  <si>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</si>
  <si>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</si>
  <si>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</si>
  <si>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</si>
  <si>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</si>
  <si>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</si>
  <si>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</si>
  <si>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</si>
  <si>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</si>
  <si>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</si>
  <si>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</si>
  <si>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</si>
  <si>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</si>
  <si>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</si>
  <si>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</si>
  <si>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</si>
  <si>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</si>
  <si>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</si>
  <si>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</si>
  <si>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</si>
  <si>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</si>
  <si>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</si>
  <si>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</si>
  <si>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</si>
  <si>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</si>
  <si>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</si>
  <si>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</si>
  <si>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</si>
  <si>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</si>
  <si>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</si>
  <si>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</si>
  <si>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</si>
  <si>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</si>
  <si>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</si>
  <si>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</si>
  <si>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</si>
  <si>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</si>
  <si>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</si>
  <si>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</si>
  <si>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</si>
  <si>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</si>
  <si>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</si>
  <si>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</si>
  <si>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</si>
  <si>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</si>
  <si>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</si>
  <si>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</si>
  <si>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</si>
  <si>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</si>
  <si>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</si>
  <si>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</si>
  <si>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</si>
  <si>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</si>
  <si>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</si>
  <si>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</si>
  <si>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</si>
  <si>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</si>
  <si>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</si>
  <si>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</si>
  <si>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</si>
  <si>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</si>
  <si>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</si>
  <si>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</si>
  <si>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</si>
  <si>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</si>
  <si>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</si>
  <si>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</si>
  <si>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</si>
  <si>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</si>
  <si>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</si>
  <si>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</si>
  <si>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</si>
  <si>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</si>
  <si>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</si>
  <si>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</si>
  <si>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</si>
  <si>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</si>
  <si>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</si>
  <si>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</si>
  <si>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</si>
  <si>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</si>
  <si>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</si>
  <si>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</si>
  <si>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</si>
  <si>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</si>
  <si>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</si>
  <si>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</si>
  <si>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</si>
  <si>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</si>
  <si>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</si>
  <si>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</si>
  <si>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</si>
  <si>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</si>
  <si>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</si>
  <si>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</si>
  <si>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</si>
  <si>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</si>
  <si>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</si>
  <si>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</si>
  <si>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</si>
  <si>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</si>
  <si>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</si>
  <si>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</si>
  <si>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</si>
  <si>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</si>
  <si>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</si>
  <si>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</si>
  <si>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</si>
  <si>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</si>
  <si>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</si>
  <si>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</si>
  <si>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</si>
  <si>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</si>
  <si>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</si>
  <si>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</si>
  <si>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</si>
  <si>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</si>
  <si>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</si>
  <si>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</si>
  <si>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</si>
  <si>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</si>
  <si>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</si>
  <si>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</si>
  <si>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</si>
  <si>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</si>
  <si>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</si>
  <si>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</si>
  <si>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</si>
  <si>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</si>
  <si>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</si>
  <si>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</si>
  <si>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</si>
  <si>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</si>
  <si>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</si>
  <si>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</si>
  <si>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</si>
  <si>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</si>
  <si>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</si>
  <si>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</si>
  <si>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</si>
  <si>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</si>
  <si>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</si>
  <si>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</si>
  <si>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</si>
  <si>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</si>
  <si>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</si>
  <si>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</si>
  <si>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</si>
  <si>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</si>
  <si>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</si>
  <si>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</si>
  <si>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</si>
  <si>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</si>
  <si>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</si>
  <si>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</si>
  <si>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</si>
  <si>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</si>
  <si>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</si>
  <si>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</si>
  <si>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</si>
  <si>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</si>
  <si>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</si>
  <si>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</si>
  <si>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</si>
  <si>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</si>
  <si>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</si>
  <si>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</si>
  <si>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</si>
  <si>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</si>
  <si>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</si>
  <si>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</si>
  <si>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</si>
  <si>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</si>
  <si>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</si>
  <si>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</si>
  <si>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</si>
  <si>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</si>
  <si>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</si>
  <si>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</si>
  <si>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</si>
  <si>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</si>
  <si>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</si>
  <si>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</si>
  <si>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</si>
  <si>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</si>
  <si>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</si>
  <si>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</si>
  <si>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</si>
  <si>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</si>
  <si>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</si>
  <si>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</si>
  <si>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</si>
  <si>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</si>
  <si>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</si>
  <si>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</si>
  <si>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</si>
  <si>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</si>
  <si>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</si>
  <si>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</si>
  <si>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</si>
  <si>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</si>
  <si>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</si>
  <si>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</si>
  <si>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</si>
  <si>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</si>
  <si>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</si>
  <si>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</si>
  <si>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</si>
  <si>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</si>
  <si>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</si>
  <si>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</si>
  <si>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</si>
  <si>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</si>
  <si>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</si>
  <si>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</si>
  <si>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</si>
  <si>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</si>
  <si>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</si>
  <si>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</si>
  <si>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</si>
  <si>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</si>
  <si>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</si>
  <si>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</si>
  <si>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</si>
  <si>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</si>
  <si>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</si>
  <si>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</si>
  <si>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</si>
  <si>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</si>
  <si>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</si>
  <si>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</si>
  <si>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</si>
  <si>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</si>
  <si>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</si>
  <si>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</si>
  <si>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</si>
  <si>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</si>
  <si>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</si>
  <si>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</si>
  <si>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</si>
  <si>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</si>
  <si>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</si>
  <si>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</si>
  <si>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</si>
  <si>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</si>
  <si>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</si>
  <si>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</si>
  <si>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</si>
  <si>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</si>
  <si>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</si>
  <si>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</si>
  <si>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</si>
  <si>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</si>
  <si>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</si>
  <si>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</si>
  <si>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</si>
  <si>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</si>
  <si>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</si>
  <si>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</si>
  <si>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</si>
  <si>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</si>
  <si>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</si>
  <si>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</si>
  <si>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</si>
  <si>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</si>
  <si>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</si>
  <si>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</si>
  <si>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</si>
  <si>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</si>
  <si>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</si>
  <si>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</si>
  <si>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</si>
  <si>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</si>
  <si>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</si>
  <si>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</si>
  <si>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</si>
  <si>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</si>
  <si>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</si>
  <si>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</si>
  <si>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</si>
  <si>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</si>
  <si>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</si>
  <si>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</si>
  <si>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</si>
  <si>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</si>
  <si>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</si>
  <si>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</si>
  <si>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</si>
  <si>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</si>
  <si>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</si>
  <si>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</si>
  <si>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</si>
  <si>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</si>
  <si>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</si>
  <si>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</si>
  <si>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</si>
  <si>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</si>
  <si>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</si>
  <si>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</si>
  <si>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</si>
  <si>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</si>
  <si>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</si>
  <si>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</si>
  <si>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</si>
  <si>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</si>
  <si>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</si>
  <si>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</si>
  <si>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</si>
  <si>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</si>
  <si>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</si>
  <si>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</si>
  <si>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</si>
  <si>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</si>
  <si>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</si>
  <si>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</si>
  <si>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</si>
  <si>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</si>
  <si>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</si>
  <si>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</si>
  <si>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</si>
  <si>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</si>
  <si>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</si>
  <si>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</si>
  <si>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</si>
  <si>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</si>
  <si>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</si>
  <si>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</si>
  <si>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</si>
  <si>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</si>
  <si>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</si>
  <si>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</si>
  <si>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</si>
  <si>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</si>
  <si>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</si>
  <si>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</si>
  <si>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</si>
  <si>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</si>
  <si>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</si>
  <si>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</si>
  <si>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</si>
  <si>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</si>
  <si>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</si>
  <si>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</si>
  <si>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</si>
  <si>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</si>
  <si>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</si>
  <si>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</si>
  <si>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</si>
  <si>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</si>
  <si>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</si>
  <si>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</si>
  <si>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</si>
  <si>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</si>
  <si>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</si>
  <si>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</si>
  <si>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</si>
  <si>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</si>
  <si>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</si>
  <si>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</si>
  <si>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</si>
  <si>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</si>
  <si>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</si>
  <si>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</si>
  <si>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</si>
  <si>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</si>
  <si>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</si>
  <si>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</si>
  <si>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</si>
  <si>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</si>
  <si>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</si>
  <si>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</si>
  <si>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</si>
  <si>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</si>
  <si>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</si>
  <si>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</si>
  <si>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</si>
  <si>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</si>
  <si>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</si>
  <si>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</si>
  <si>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</si>
  <si>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</si>
  <si>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</si>
  <si>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</si>
  <si>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</si>
  <si>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</si>
  <si>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</si>
  <si>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</si>
  <si>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</si>
  <si>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</si>
  <si>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</si>
  <si>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</si>
  <si>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</si>
  <si>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</si>
  <si>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</si>
  <si>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</si>
  <si>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</si>
  <si>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</si>
  <si>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</si>
  <si>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</si>
  <si>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</si>
  <si>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</si>
  <si>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</si>
  <si>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</si>
  <si>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</si>
  <si>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</si>
  <si>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</si>
  <si>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</si>
  <si>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</si>
  <si>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</si>
  <si>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</si>
  <si>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</si>
  <si>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</si>
  <si>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</si>
  <si>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</si>
  <si>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</si>
  <si>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</si>
  <si>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</si>
  <si>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</si>
  <si>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</si>
  <si>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</si>
  <si>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</si>
  <si>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</si>
  <si>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</si>
  <si>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</si>
  <si>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</si>
  <si>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</si>
  <si>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</si>
  <si>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</si>
  <si>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</si>
  <si>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</si>
  <si>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</si>
  <si>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</si>
  <si>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</si>
  <si>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</si>
  <si>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</si>
  <si>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</si>
  <si>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</si>
  <si>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</si>
  <si>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</si>
  <si>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</si>
  <si>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</si>
  <si>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</si>
  <si>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</si>
  <si>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</si>
  <si>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</si>
  <si>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</si>
  <si>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</si>
  <si>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</si>
  <si>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</si>
  <si>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</si>
  <si>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</si>
  <si>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</si>
  <si>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</si>
  <si>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</si>
  <si>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</si>
  <si>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</si>
  <si>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</si>
  <si>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</si>
  <si>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</si>
  <si>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</si>
  <si>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</si>
  <si>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</si>
  <si>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</si>
  <si>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</si>
  <si>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</si>
  <si>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</si>
  <si>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</si>
  <si>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</si>
  <si>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</si>
  <si>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</si>
  <si>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</si>
  <si>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</si>
  <si>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</si>
  <si>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</si>
  <si>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</si>
  <si>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</si>
  <si>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</si>
  <si>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</si>
  <si>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</si>
  <si>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</si>
  <si>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</si>
  <si>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</si>
  <si>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</si>
  <si>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</si>
  <si>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</si>
  <si>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</si>
  <si>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</si>
  <si>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</si>
  <si>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</si>
  <si>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</si>
  <si>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</si>
  <si>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</si>
  <si>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</si>
  <si>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</si>
  <si>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</si>
  <si>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</si>
  <si>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</si>
  <si>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</si>
  <si>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</si>
  <si>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</si>
  <si>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</si>
  <si>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</si>
  <si>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</si>
  <si>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</si>
  <si>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</si>
  <si>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</si>
  <si>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</si>
  <si>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</si>
  <si>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</si>
  <si>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</si>
  <si>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</si>
  <si>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</si>
  <si>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</si>
  <si>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</si>
  <si>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</si>
  <si>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</si>
  <si>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</si>
  <si>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</si>
  <si>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</si>
  <si>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</si>
  <si>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</si>
  <si>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</si>
  <si>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</si>
  <si>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</si>
  <si>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</si>
  <si>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</si>
  <si>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</si>
  <si>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</si>
  <si>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</si>
  <si>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</si>
  <si>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</si>
  <si>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</si>
  <si>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</si>
  <si>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</si>
  <si>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</si>
  <si>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</si>
  <si>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</si>
  <si>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</si>
  <si>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</si>
  <si>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</si>
  <si>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</si>
  <si>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</si>
  <si>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</si>
  <si>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</si>
  <si>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</si>
  <si>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</si>
  <si>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</si>
  <si>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</si>
  <si>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</si>
  <si>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</si>
  <si>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</si>
  <si>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</si>
  <si>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</si>
  <si>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</si>
  <si>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</si>
  <si>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</si>
  <si>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</si>
  <si>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</si>
  <si>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</si>
  <si>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</si>
  <si>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</si>
  <si>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</si>
  <si>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</si>
  <si>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</si>
  <si>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</si>
  <si>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</si>
  <si>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</si>
  <si>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</si>
  <si>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</si>
  <si>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</si>
  <si>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</si>
  <si>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</si>
  <si>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</si>
  <si>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</si>
  <si>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</si>
  <si>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</si>
  <si>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</si>
  <si>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</si>
  <si>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</si>
  <si>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</si>
  <si>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</si>
  <si>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</si>
  <si>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</si>
  <si>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</si>
  <si>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</si>
  <si>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</si>
  <si>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</si>
  <si>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</si>
  <si>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</si>
  <si>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</si>
  <si>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</si>
  <si>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</si>
  <si>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</si>
  <si>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</si>
  <si>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</si>
  <si>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</si>
  <si>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</si>
  <si>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</si>
  <si>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</si>
  <si>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</si>
  <si>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</si>
  <si>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</si>
  <si>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</si>
  <si>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</si>
  <si>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</si>
  <si>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</si>
  <si>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</si>
  <si>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</si>
  <si>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</si>
  <si>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</si>
  <si>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</si>
  <si>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</si>
  <si>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</si>
  <si>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</si>
  <si>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</si>
  <si>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</si>
  <si>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</si>
  <si>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</si>
  <si>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</si>
  <si>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</si>
  <si>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</si>
  <si>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</si>
  <si>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</si>
  <si>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</si>
  <si>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</si>
  <si>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</si>
  <si>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</si>
  <si>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</si>
  <si>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</si>
  <si>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</si>
  <si>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</si>
  <si>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</si>
  <si>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</si>
  <si>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</si>
  <si>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</si>
  <si>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</si>
  <si>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</si>
  <si>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</si>
  <si>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</si>
  <si>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</si>
  <si>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</si>
  <si>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</si>
  <si>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</si>
  <si>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</si>
  <si>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</si>
  <si>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</si>
  <si>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</si>
  <si>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</si>
  <si>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</si>
  <si>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</si>
  <si>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</si>
  <si>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</si>
  <si>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</si>
  <si>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</si>
  <si>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</si>
  <si>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</si>
  <si>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</si>
  <si>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</si>
  <si>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</si>
  <si>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</si>
  <si>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</si>
  <si>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</si>
  <si>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</si>
  <si>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</si>
  <si>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</si>
  <si>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</si>
  <si>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</si>
  <si>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</si>
  <si>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</si>
  <si>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</si>
  <si>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</si>
  <si>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</si>
  <si>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</si>
  <si>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</si>
  <si>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</si>
  <si>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</si>
  <si>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</si>
  <si>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</si>
  <si>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</si>
  <si>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</si>
  <si>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</si>
  <si>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</si>
  <si>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</si>
  <si>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</si>
  <si>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</si>
  <si>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</si>
  <si>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</si>
  <si>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</si>
  <si>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</si>
  <si>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</si>
  <si>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</si>
  <si>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</si>
  <si>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</si>
  <si>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</si>
  <si>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</si>
  <si>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</si>
  <si>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</si>
  <si>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</si>
  <si>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</si>
  <si>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</si>
  <si>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</si>
  <si>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</si>
  <si>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</si>
  <si>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</si>
  <si>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</si>
  <si>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</si>
  <si>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</si>
  <si>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</si>
  <si>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</si>
  <si>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</si>
  <si>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</si>
  <si>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</si>
  <si>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</si>
  <si>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</si>
  <si>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</si>
  <si>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</si>
  <si>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</si>
  <si>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</si>
  <si>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</si>
  <si>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</si>
  <si>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</si>
  <si>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</si>
  <si>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</si>
  <si>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</si>
  <si>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</si>
  <si>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</si>
  <si>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</si>
  <si>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</si>
  <si>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</si>
  <si>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</si>
  <si>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</si>
  <si>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</si>
  <si>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</si>
  <si>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</si>
  <si>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</si>
  <si>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</si>
  <si>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</si>
  <si>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</si>
  <si>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</si>
  <si>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</si>
  <si>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</si>
  <si>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</si>
  <si>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</si>
  <si>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</si>
  <si>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</si>
  <si>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</si>
  <si>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</si>
  <si>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</si>
  <si>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</si>
  <si>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</si>
  <si>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</si>
  <si>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</si>
  <si>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</si>
  <si>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</si>
  <si>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</si>
  <si>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</si>
  <si>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</si>
  <si>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</si>
  <si>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</si>
  <si>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</si>
  <si>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</si>
  <si>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</si>
  <si>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</si>
  <si>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</si>
  <si>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</si>
  <si>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</si>
  <si>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</si>
  <si>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</si>
  <si>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</si>
  <si>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</si>
  <si>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</si>
  <si>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</si>
  <si>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</si>
  <si>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</si>
  <si>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</si>
  <si>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</si>
  <si>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</si>
  <si>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</si>
  <si>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</si>
  <si>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</si>
  <si>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</si>
  <si>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</si>
  <si>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</si>
  <si>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</si>
  <si>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</si>
  <si>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</si>
  <si>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</si>
  <si>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</si>
  <si>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</si>
  <si>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</si>
  <si>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</si>
  <si>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</si>
  <si>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</si>
  <si>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</si>
  <si>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</si>
  <si>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</si>
  <si>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</si>
  <si>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</si>
  <si>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</si>
  <si>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</si>
  <si>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</si>
  <si>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</si>
  <si>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</si>
  <si>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</si>
  <si>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</si>
  <si>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</si>
  <si>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</si>
  <si>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</si>
  <si>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</si>
  <si>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</si>
  <si>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</si>
  <si>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</si>
  <si>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</si>
  <si>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</si>
  <si>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</si>
  <si>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</si>
  <si>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</si>
  <si>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</si>
  <si>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</si>
  <si>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</si>
  <si>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</si>
  <si>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</si>
  <si>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</si>
  <si>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</si>
  <si>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</si>
  <si>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</si>
  <si>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</si>
  <si>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</si>
  <si>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</si>
  <si>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</si>
  <si>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</si>
  <si>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</si>
  <si>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</si>
  <si>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</si>
  <si>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</si>
  <si>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</si>
  <si>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</si>
  <si>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</si>
  <si>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</si>
  <si>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</si>
  <si>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</si>
  <si>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</si>
  <si>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</si>
  <si>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</si>
  <si>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</si>
  <si>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</si>
  <si>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</si>
  <si>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</si>
  <si>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</si>
  <si>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</si>
  <si>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</si>
  <si>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</si>
  <si>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</si>
  <si>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</si>
  <si>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</si>
  <si>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</si>
  <si>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</si>
  <si>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</si>
  <si>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</si>
  <si>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</si>
  <si>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</si>
  <si>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</si>
  <si>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</si>
  <si>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</si>
  <si>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</si>
  <si>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</si>
  <si>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</si>
  <si>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</si>
  <si>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</si>
  <si>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</si>
  <si>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</si>
  <si>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</si>
  <si>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</si>
  <si>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</si>
  <si>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</si>
  <si>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</si>
  <si>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</si>
  <si>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</si>
  <si>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</si>
  <si>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</si>
  <si>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</si>
  <si>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</si>
  <si>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</si>
  <si>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</si>
  <si>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</si>
  <si>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</si>
  <si>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</si>
  <si>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</si>
  <si>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</si>
  <si>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</si>
  <si>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</si>
  <si>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</si>
  <si>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</si>
  <si>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</si>
  <si>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</si>
  <si>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</si>
  <si>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</si>
  <si>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</si>
  <si>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</si>
  <si>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</si>
  <si>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</si>
  <si>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</si>
  <si>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</si>
  <si>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</si>
  <si>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</si>
  <si>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</si>
  <si>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</si>
  <si>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</si>
  <si>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</si>
  <si>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</si>
  <si>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</si>
  <si>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</si>
  <si>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</si>
  <si>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</si>
  <si>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</si>
  <si>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</si>
  <si>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</si>
  <si>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</si>
  <si>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</si>
  <si>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</si>
  <si>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</si>
  <si>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</si>
  <si>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</si>
  <si>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</si>
  <si>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</si>
  <si>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</si>
  <si>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</si>
  <si>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</si>
  <si>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</si>
  <si>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</si>
  <si>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</si>
  <si>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</si>
  <si>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</si>
  <si>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</si>
  <si>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</si>
  <si>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</si>
  <si>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</si>
  <si>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</si>
  <si>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</si>
  <si>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</si>
  <si>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</si>
  <si>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</si>
  <si>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</si>
  <si>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</si>
  <si>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</si>
  <si>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</si>
  <si>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</si>
  <si>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</si>
  <si>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</si>
  <si>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</si>
  <si>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</si>
  <si>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</si>
  <si>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</si>
  <si>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</si>
  <si>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</si>
  <si>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</si>
  <si>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</si>
  <si>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</si>
  <si>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</si>
  <si>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</si>
  <si>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</si>
  <si>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</si>
  <si>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</si>
  <si>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</si>
  <si>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</si>
  <si>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</si>
  <si>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</si>
  <si>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</si>
  <si>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</si>
  <si>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</si>
  <si>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</si>
  <si>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</si>
  <si>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</si>
  <si>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</si>
  <si>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</si>
  <si>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</si>
  <si>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</si>
  <si>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</si>
  <si>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</si>
  <si>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</si>
  <si>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</si>
  <si>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</si>
  <si>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</si>
  <si>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</si>
  <si>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</si>
  <si>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</si>
  <si>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</si>
  <si>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</si>
  <si>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</si>
  <si>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</si>
  <si>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</si>
  <si>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</si>
  <si>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</si>
  <si>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</si>
  <si>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</si>
  <si>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</si>
  <si>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</si>
  <si>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</si>
  <si>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</si>
  <si>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</si>
  <si>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</si>
  <si>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</si>
  <si>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</si>
  <si>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</si>
  <si>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</si>
  <si>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</si>
  <si>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</si>
  <si>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</si>
  <si>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</si>
  <si>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</si>
  <si>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</si>
  <si>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</si>
  <si>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</si>
  <si>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</si>
  <si>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</si>
  <si>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</si>
  <si>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</si>
  <si>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</si>
  <si>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</si>
  <si>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</si>
  <si>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</si>
  <si>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</si>
  <si>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</si>
  <si>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</si>
  <si>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</si>
  <si>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</si>
  <si>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</si>
  <si>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</si>
  <si>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</si>
  <si>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</si>
  <si>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</si>
  <si>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</si>
  <si>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</si>
  <si>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</si>
  <si>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</si>
  <si>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</si>
  <si>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</si>
  <si>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</si>
  <si>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</si>
  <si>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</si>
  <si>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</si>
  <si>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</si>
  <si>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</si>
  <si>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</si>
  <si>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</si>
  <si>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</si>
  <si>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</si>
  <si>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</si>
  <si>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</si>
  <si>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</si>
  <si>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</si>
  <si>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</si>
  <si>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</si>
  <si>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</si>
  <si>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</si>
  <si>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</si>
  <si>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</si>
  <si>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</si>
  <si>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</si>
  <si>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</si>
  <si>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</si>
  <si>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</si>
  <si>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</si>
  <si>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</si>
  <si>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</si>
  <si>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</si>
  <si>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</si>
  <si>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</si>
  <si>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</si>
  <si>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</si>
  <si>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</si>
  <si>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</si>
  <si>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</si>
  <si>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</si>
  <si>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</si>
  <si>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</si>
  <si>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</si>
  <si>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</si>
  <si>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</si>
  <si>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</si>
  <si>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</si>
  <si>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</si>
  <si>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</si>
  <si>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</si>
  <si>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</si>
  <si>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</si>
  <si>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</si>
  <si>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</si>
  <si>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</si>
  <si>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</si>
  <si>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</si>
  <si>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</si>
  <si>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</si>
  <si>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</si>
  <si>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</si>
  <si>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</si>
  <si>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</si>
  <si>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</si>
  <si>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</si>
  <si>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</si>
  <si>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</si>
  <si>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</si>
  <si>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</si>
  <si>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</si>
  <si>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</si>
  <si>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</si>
  <si>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</si>
  <si>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</si>
  <si>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</si>
  <si>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</si>
  <si>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</si>
  <si>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</si>
  <si>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</si>
  <si>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</si>
  <si>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</si>
  <si>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</si>
  <si>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</si>
  <si>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</si>
  <si>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</si>
  <si>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</si>
  <si>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</si>
  <si>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</si>
  <si>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</si>
  <si>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</si>
  <si>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</si>
  <si>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</si>
  <si>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</si>
  <si>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</si>
  <si>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</si>
  <si>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</si>
  <si>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</si>
  <si>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</si>
  <si>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</si>
  <si>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</si>
  <si>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</si>
  <si>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</si>
  <si>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</si>
  <si>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</si>
  <si>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</si>
  <si>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</si>
  <si>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</si>
  <si>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</si>
  <si>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</si>
  <si>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</si>
  <si>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</si>
  <si>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</si>
  <si>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</si>
  <si>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</si>
  <si>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</si>
  <si>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</si>
  <si>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</si>
  <si>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</si>
  <si>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</si>
  <si>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</si>
  <si>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</si>
  <si>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</si>
  <si>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</si>
  <si>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</si>
  <si>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</si>
  <si>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</si>
  <si>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</si>
  <si>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</si>
  <si>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</si>
  <si>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</si>
  <si>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</si>
  <si>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</si>
  <si>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</si>
  <si>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</si>
  <si>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</si>
  <si>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</si>
  <si>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</si>
  <si>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</si>
  <si>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</si>
  <si>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</si>
  <si>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</si>
  <si>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</si>
  <si>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</si>
  <si>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</si>
  <si>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</si>
  <si>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</si>
  <si>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</si>
  <si>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</si>
  <si>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</si>
  <si>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</si>
  <si>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</si>
  <si>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</si>
  <si>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</si>
  <si>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</si>
  <si>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</si>
  <si>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</si>
  <si>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</si>
  <si>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</si>
  <si>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</si>
  <si>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</si>
  <si>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</si>
  <si>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</si>
  <si>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</si>
  <si>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</si>
  <si>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</si>
  <si>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</si>
  <si>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</si>
  <si>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</si>
  <si>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</si>
  <si>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</si>
  <si>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</si>
  <si>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</si>
  <si>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</si>
  <si>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</si>
  <si>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</si>
  <si>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</si>
  <si>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</si>
  <si>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</si>
  <si>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</si>
  <si>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</si>
  <si>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</si>
  <si>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</si>
  <si>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</si>
  <si>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</si>
  <si>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</si>
  <si>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</si>
  <si>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</si>
  <si>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</si>
  <si>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</si>
  <si>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</si>
  <si>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</si>
  <si>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</si>
  <si>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</si>
  <si>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</si>
  <si>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</si>
  <si>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</si>
  <si>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</si>
  <si>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</si>
  <si>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</si>
  <si>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</si>
  <si>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</si>
  <si>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</si>
  <si>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</si>
  <si>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</si>
  <si>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</si>
  <si>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</si>
  <si>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</si>
  <si>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</si>
  <si>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</si>
  <si>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</si>
  <si>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</si>
  <si>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</si>
  <si>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</si>
  <si>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</si>
  <si>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</si>
  <si>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</si>
  <si>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</si>
  <si>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</si>
  <si>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</si>
  <si>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</si>
  <si>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</si>
  <si>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</si>
  <si>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</si>
  <si>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</si>
  <si>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</si>
  <si>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</si>
  <si>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</si>
  <si>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</si>
  <si>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</si>
  <si>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</si>
  <si>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</si>
  <si>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</si>
  <si>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</si>
  <si>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</si>
  <si>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</si>
  <si>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</si>
  <si>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</si>
  <si>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</si>
  <si>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</si>
  <si>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</si>
  <si>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</si>
  <si>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</si>
  <si>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</si>
  <si>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</si>
  <si>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</si>
  <si>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</si>
  <si>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</si>
  <si>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</si>
  <si>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</si>
  <si>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</si>
  <si>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</si>
  <si>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</si>
  <si>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</si>
  <si>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</si>
  <si>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</si>
  <si>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</si>
  <si>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</si>
  <si>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</si>
  <si>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</si>
  <si>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</si>
  <si>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</si>
  <si>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</si>
  <si>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</si>
  <si>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</si>
  <si>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</si>
  <si>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</si>
  <si>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</si>
  <si>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</si>
  <si>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</si>
  <si>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</si>
  <si>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</si>
  <si>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</si>
  <si>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</si>
  <si>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</si>
  <si>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</si>
  <si>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</si>
  <si>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</si>
  <si>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</si>
  <si>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</si>
  <si>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</si>
  <si>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</si>
  <si>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</si>
  <si>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</si>
  <si>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</si>
  <si>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</si>
  <si>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</si>
  <si>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</si>
  <si>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</si>
  <si>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</si>
  <si>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</si>
  <si>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</si>
  <si>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</si>
  <si>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</si>
  <si>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</si>
  <si>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</si>
  <si>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</si>
  <si>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</si>
  <si>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</si>
  <si>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</si>
  <si>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</si>
  <si>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</si>
  <si>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</si>
  <si>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</si>
  <si>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</si>
  <si>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</si>
  <si>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</si>
  <si>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</si>
  <si>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</si>
  <si>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</si>
  <si>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</si>
  <si>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</si>
  <si>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</si>
  <si>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</si>
  <si>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</si>
  <si>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</si>
  <si>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</si>
  <si>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</si>
  <si>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</si>
  <si>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</si>
  <si>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</si>
  <si>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</si>
  <si>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</si>
  <si>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</si>
  <si>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</si>
  <si>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</si>
  <si>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</si>
  <si>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</si>
  <si>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</si>
  <si>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</si>
  <si>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</si>
  <si>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</si>
  <si>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</si>
  <si>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</si>
  <si>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</si>
  <si>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</si>
  <si>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</si>
  <si>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</si>
  <si>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</si>
  <si>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</si>
  <si>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</si>
  <si>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</si>
  <si>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</si>
  <si>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</si>
  <si>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</si>
  <si>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</si>
  <si>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</si>
  <si>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</si>
  <si>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</si>
  <si>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</si>
  <si>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</si>
  <si>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</si>
  <si>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</si>
  <si>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</si>
  <si>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</si>
  <si>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</si>
  <si>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</si>
  <si>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</si>
  <si>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</si>
  <si>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</si>
  <si>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</si>
  <si>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</si>
  <si>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</si>
  <si>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</si>
  <si>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</si>
  <si>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</si>
  <si>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</si>
  <si>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</si>
  <si>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</si>
  <si>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</si>
  <si>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</si>
  <si>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</si>
  <si>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</si>
  <si>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</si>
  <si>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</si>
  <si>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</si>
  <si>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</si>
  <si>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</si>
  <si>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</si>
  <si>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</si>
  <si>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</si>
  <si>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</si>
  <si>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</si>
  <si>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</si>
  <si>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</si>
  <si>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</si>
  <si>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</si>
  <si>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</si>
  <si>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</si>
  <si>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</si>
  <si>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</si>
  <si>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</si>
  <si>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</si>
  <si>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</si>
  <si>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</si>
  <si>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</si>
  <si>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</si>
  <si>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</si>
  <si>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</si>
  <si>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</si>
  <si>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</si>
  <si>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</si>
  <si>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</si>
  <si>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</si>
  <si>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</si>
  <si>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</si>
  <si>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</si>
  <si>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</si>
  <si>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</si>
  <si>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</si>
  <si>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</si>
  <si>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</si>
  <si>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</si>
  <si>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</si>
  <si>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</si>
  <si>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</si>
  <si>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</si>
  <si>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</si>
  <si>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</si>
  <si>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</si>
  <si>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</si>
  <si>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</si>
  <si>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</si>
  <si>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</si>
  <si>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</si>
  <si>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</si>
  <si>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</si>
  <si>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</si>
  <si>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</si>
  <si>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</si>
  <si>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</si>
  <si>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</si>
  <si>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</si>
  <si>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</si>
  <si>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</si>
  <si>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</si>
  <si>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</si>
  <si>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</si>
  <si>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</si>
  <si>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</si>
  <si>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</si>
  <si>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</si>
  <si>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</si>
  <si>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</si>
  <si>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</si>
  <si>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</si>
  <si>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</si>
  <si>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</si>
  <si>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</si>
  <si>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</si>
  <si>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</si>
  <si>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</si>
  <si>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</si>
  <si>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</si>
  <si>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</si>
  <si>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</si>
  <si>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</si>
  <si>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</si>
  <si>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</si>
  <si>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</si>
  <si>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</si>
  <si>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</si>
  <si>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</si>
  <si>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</si>
  <si>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</si>
  <si>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</si>
  <si>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</si>
  <si>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</si>
  <si>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</si>
  <si>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</si>
  <si>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</si>
  <si>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</si>
  <si>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</si>
  <si>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</si>
  <si>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</si>
  <si>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</si>
  <si>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</si>
  <si>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</si>
  <si>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</si>
  <si>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</si>
  <si>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</si>
  <si>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</si>
  <si>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</si>
  <si>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</si>
  <si>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</si>
  <si>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</si>
  <si>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</si>
  <si>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</si>
  <si>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</si>
  <si>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</si>
  <si>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</si>
  <si>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</si>
  <si>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</si>
  <si>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</si>
  <si>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</si>
  <si>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</si>
  <si>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</si>
  <si>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</si>
  <si>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</si>
  <si>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</si>
  <si>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</si>
  <si>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</si>
  <si>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</si>
  <si>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</si>
  <si>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</si>
  <si>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</si>
  <si>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</si>
  <si>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</si>
  <si>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</si>
  <si>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</si>
  <si>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</si>
  <si>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</si>
  <si>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</si>
  <si>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</si>
  <si>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</si>
  <si>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</si>
  <si>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</si>
  <si>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</si>
  <si>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</si>
  <si>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</si>
  <si>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</si>
  <si>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</si>
  <si>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</si>
  <si>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</si>
  <si>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</si>
  <si>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</si>
  <si>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</si>
  <si>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</si>
  <si>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</si>
  <si>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</si>
  <si>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</si>
  <si>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</si>
  <si>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</si>
  <si>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</si>
  <si>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</si>
  <si>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</si>
  <si>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</si>
  <si>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</si>
  <si>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</si>
  <si>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</si>
  <si>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</si>
  <si>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</si>
  <si>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</si>
  <si>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</si>
  <si>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</si>
  <si>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</si>
  <si>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</si>
  <si>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</si>
  <si>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</si>
  <si>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</si>
  <si>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</si>
  <si>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</si>
  <si>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</si>
  <si>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</si>
  <si>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</si>
  <si>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</si>
  <si>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</si>
  <si>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</si>
  <si>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</si>
  <si>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</si>
  <si>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</si>
  <si>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</si>
  <si>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</si>
  <si>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</si>
  <si>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</si>
  <si>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</si>
  <si>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</si>
  <si>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</si>
  <si>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</si>
  <si>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</si>
  <si>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</si>
  <si>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</si>
  <si>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</si>
  <si>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</si>
  <si>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</si>
  <si>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</si>
  <si>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</si>
  <si>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</si>
  <si>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</si>
  <si>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</si>
  <si>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</si>
  <si>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</si>
  <si>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</si>
  <si>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</si>
  <si>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</si>
  <si>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</si>
  <si>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</si>
  <si>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</si>
  <si>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</si>
  <si>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</si>
  <si>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</si>
  <si>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</si>
  <si>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</si>
  <si>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</si>
  <si>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</si>
  <si>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</si>
  <si>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</si>
  <si>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</si>
  <si>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</si>
  <si>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</si>
  <si>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</si>
  <si>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</si>
  <si>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</si>
  <si>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</si>
  <si>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</si>
  <si>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</si>
  <si>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</si>
  <si>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</si>
  <si>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</si>
  <si>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</si>
  <si>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</si>
  <si>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</si>
  <si>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</si>
  <si>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</si>
  <si>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</si>
  <si>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</si>
  <si>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</si>
  <si>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</si>
  <si>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</si>
  <si>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</si>
  <si>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</si>
  <si>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</si>
  <si>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</si>
  <si>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</si>
  <si>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</si>
  <si>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</si>
  <si>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</si>
  <si>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</si>
  <si>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</si>
  <si>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</si>
  <si>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</si>
  <si>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</si>
  <si>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</si>
  <si>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</si>
  <si>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</si>
  <si>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</si>
  <si>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</si>
  <si>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</si>
  <si>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</si>
  <si>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</si>
  <si>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</si>
  <si>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</si>
  <si>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</si>
  <si>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</si>
  <si>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</si>
  <si>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</si>
  <si>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</si>
  <si>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</si>
  <si>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</si>
  <si>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</si>
  <si>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</si>
  <si>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</si>
  <si>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</si>
  <si>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</si>
  <si>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</si>
  <si>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</si>
  <si>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</si>
  <si>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</si>
  <si>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</si>
  <si>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</si>
  <si>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</si>
  <si>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</si>
  <si>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</si>
  <si>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</si>
  <si>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</si>
  <si>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</si>
  <si>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</si>
  <si>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</si>
  <si>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</si>
  <si>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</si>
  <si>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</si>
  <si>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</si>
  <si>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</si>
  <si>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</si>
  <si>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</si>
  <si>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</si>
  <si>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</si>
  <si>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</si>
  <si>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</si>
  <si>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</si>
  <si>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</si>
  <si>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</si>
  <si>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</si>
  <si>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</si>
  <si>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</si>
  <si>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</si>
  <si>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</si>
  <si>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</si>
  <si>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</si>
  <si>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</si>
  <si>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</si>
  <si>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</si>
  <si>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</si>
  <si>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</si>
  <si>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</si>
  <si>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</si>
  <si>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</si>
  <si>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</si>
  <si>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</si>
  <si>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</si>
  <si>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</si>
  <si>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</si>
  <si>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</si>
  <si>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</si>
  <si>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</si>
  <si>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</si>
  <si>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</si>
  <si>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</si>
  <si>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</si>
  <si>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</si>
  <si>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</si>
  <si>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</si>
  <si>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</si>
  <si>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</si>
  <si>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</si>
  <si>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</si>
  <si>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</si>
  <si>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</si>
  <si>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</si>
  <si>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</si>
  <si>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</si>
  <si>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</si>
  <si>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</si>
  <si>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</si>
  <si>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</si>
  <si>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</si>
  <si>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</si>
  <si>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</si>
  <si>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</si>
  <si>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</si>
  <si>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</si>
  <si>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</si>
  <si>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</si>
  <si>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</si>
  <si>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</si>
  <si>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</si>
  <si>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</si>
  <si>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</si>
  <si>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</si>
  <si>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</si>
  <si>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</si>
  <si>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</si>
  <si>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</si>
  <si>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</si>
  <si>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</si>
  <si>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</si>
  <si>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</si>
  <si>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</si>
  <si>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</si>
  <si>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</si>
  <si>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</si>
  <si>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</si>
  <si>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</si>
  <si>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</si>
  <si>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</si>
  <si>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</si>
  <si>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</si>
  <si>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</si>
  <si>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</si>
  <si>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</si>
  <si>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</si>
  <si>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</si>
  <si>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</si>
  <si>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</si>
  <si>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</si>
  <si>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</si>
  <si>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</si>
  <si>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</si>
  <si>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</si>
  <si>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</si>
  <si>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</si>
  <si>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</si>
  <si>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</si>
  <si>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</si>
  <si>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</si>
  <si>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</si>
  <si>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</si>
  <si>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</si>
  <si>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</si>
  <si>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</si>
  <si>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</si>
  <si>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</si>
  <si>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</si>
  <si>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</si>
  <si>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</si>
  <si>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</si>
  <si>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</si>
  <si>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</si>
  <si>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</si>
  <si>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</si>
  <si>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</si>
  <si>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</si>
  <si>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</si>
  <si>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</si>
  <si>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</si>
  <si>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</si>
  <si>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</si>
  <si>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</si>
  <si>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</si>
  <si>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</si>
  <si>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</si>
  <si>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</si>
  <si>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</si>
  <si>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</si>
  <si>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</si>
  <si>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</si>
  <si>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</si>
  <si>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</si>
  <si>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</si>
  <si>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</si>
  <si>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</si>
  <si>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</si>
  <si>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</si>
  <si>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</si>
  <si>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</si>
  <si>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</si>
  <si>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</si>
  <si>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</si>
  <si>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</si>
  <si>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</si>
  <si>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</si>
  <si>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</si>
  <si>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</si>
  <si>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</si>
  <si>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</si>
  <si>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</si>
  <si>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</si>
  <si>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</si>
  <si>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</si>
  <si>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</si>
  <si>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</si>
  <si>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</si>
  <si>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</si>
  <si>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</si>
  <si>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</si>
  <si>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</si>
  <si>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</si>
  <si>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</si>
  <si>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</si>
  <si>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</si>
  <si>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</si>
  <si>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</si>
  <si>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</si>
  <si>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</si>
  <si>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</si>
  <si>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</si>
  <si>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</si>
  <si>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</si>
  <si>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</si>
  <si>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</si>
  <si>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</si>
  <si>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</si>
  <si>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</si>
  <si>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</si>
  <si>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</si>
  <si>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</si>
  <si>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</si>
  <si>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</si>
  <si>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</si>
  <si>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</si>
  <si>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</si>
  <si>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</si>
  <si>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</si>
  <si>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</si>
  <si>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</si>
  <si>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</si>
  <si>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</si>
  <si>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</si>
  <si>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</si>
  <si>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</si>
  <si>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</si>
  <si>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</si>
  <si>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</si>
  <si>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</si>
  <si>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</si>
  <si>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</si>
  <si>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</si>
  <si>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</si>
  <si>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</si>
  <si>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</si>
  <si>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</si>
  <si>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</si>
  <si>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</si>
  <si>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</si>
  <si>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</si>
  <si>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</si>
  <si>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</si>
  <si>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</si>
  <si>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</si>
  <si>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</si>
  <si>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</si>
  <si>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</si>
  <si>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</si>
  <si>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</si>
  <si>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</si>
  <si>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</si>
  <si>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</si>
  <si>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</si>
  <si>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</si>
  <si>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</si>
  <si>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</si>
  <si>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</si>
  <si>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</si>
  <si>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</si>
  <si>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</si>
  <si>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</si>
  <si>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</si>
  <si>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</si>
  <si>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</si>
  <si>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</si>
  <si>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</si>
  <si>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</si>
  <si>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</si>
  <si>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</si>
  <si>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</si>
  <si>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</si>
  <si>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</si>
  <si>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</si>
  <si>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</si>
  <si>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</si>
  <si>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</si>
  <si>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</si>
  <si>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</si>
  <si>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</si>
  <si>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</si>
  <si>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</si>
  <si>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</si>
  <si>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</si>
  <si>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</si>
  <si>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</si>
  <si>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</si>
  <si>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</si>
  <si>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</si>
  <si>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</si>
  <si>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</si>
  <si>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</si>
  <si>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</si>
  <si>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</si>
  <si>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</si>
  <si>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</si>
  <si>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</si>
  <si>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</si>
  <si>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</si>
  <si>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</si>
  <si>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</si>
  <si>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</si>
  <si>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</si>
  <si>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</si>
  <si>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</si>
  <si>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</si>
  <si>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</si>
  <si>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</si>
  <si>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</si>
  <si>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</si>
  <si>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</si>
  <si>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</si>
  <si>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</si>
  <si>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</si>
  <si>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</si>
  <si>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</si>
  <si>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</si>
  <si>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</si>
  <si>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</si>
  <si>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</si>
  <si>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</si>
  <si>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</si>
  <si>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</si>
  <si>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</si>
  <si>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</si>
  <si>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</si>
  <si>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</si>
  <si>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</si>
  <si>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</si>
  <si>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</si>
  <si>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</si>
  <si>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</si>
  <si>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</si>
  <si>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</si>
  <si>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</si>
  <si>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</si>
  <si>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</si>
  <si>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</si>
  <si>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</si>
  <si>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</si>
  <si>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</si>
  <si>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</si>
  <si>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</si>
  <si>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</si>
  <si>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</si>
  <si>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</si>
  <si>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</si>
  <si>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</si>
  <si>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</si>
  <si>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</si>
  <si>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</si>
  <si>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</si>
  <si>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</si>
  <si>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</si>
  <si>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</si>
  <si>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</si>
  <si>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</si>
  <si>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</si>
  <si>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</si>
  <si>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</si>
  <si>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</si>
  <si>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</si>
  <si>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</si>
  <si>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</si>
  <si>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</si>
  <si>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</si>
  <si>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</si>
  <si>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</si>
  <si>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</si>
  <si>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</si>
  <si>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</si>
  <si>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</si>
  <si>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</si>
  <si>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</si>
  <si>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</si>
  <si>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</si>
  <si>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</si>
  <si>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</si>
  <si>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</si>
  <si>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</si>
  <si>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</si>
  <si>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</si>
  <si>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</si>
  <si>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</si>
  <si>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</si>
  <si>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</si>
  <si>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</si>
  <si>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</si>
  <si>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</si>
  <si>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</si>
  <si>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</si>
  <si>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</si>
  <si>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</si>
  <si>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</si>
  <si>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</si>
  <si>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</si>
  <si>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</si>
  <si>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</si>
  <si>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</si>
  <si>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</si>
  <si>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</si>
  <si>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</si>
  <si>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</si>
  <si>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</si>
  <si>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</si>
  <si>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</si>
  <si>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</si>
  <si>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</si>
  <si>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</si>
  <si>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</si>
  <si>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</si>
  <si>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</si>
  <si>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</si>
  <si>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</si>
  <si>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</si>
  <si>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</si>
  <si>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</si>
  <si>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</si>
  <si>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</si>
  <si>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</si>
  <si>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</si>
  <si>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</si>
  <si>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</si>
  <si>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</si>
  <si>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</si>
  <si>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</si>
  <si>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</si>
  <si>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</si>
  <si>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</si>
  <si>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</si>
  <si>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</si>
  <si>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</si>
  <si>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</si>
  <si>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</si>
  <si>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</si>
  <si>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</si>
  <si>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</si>
  <si>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</si>
  <si>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</si>
  <si>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</si>
  <si>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</si>
  <si>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</si>
  <si>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</si>
  <si>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</si>
  <si>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</si>
  <si>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</si>
  <si>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</si>
  <si>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</si>
  <si>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</si>
  <si>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</si>
  <si>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</si>
  <si>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</si>
  <si>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</si>
  <si>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</si>
  <si>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</si>
  <si>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</si>
  <si>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</si>
  <si>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</si>
  <si>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</si>
  <si>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</si>
  <si>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</si>
  <si>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</si>
  <si>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</si>
  <si>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</si>
  <si>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</si>
  <si>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</si>
  <si>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</si>
  <si>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</si>
  <si>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</si>
  <si>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</si>
  <si>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</si>
  <si>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</si>
  <si>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</si>
  <si>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</si>
  <si>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</si>
  <si>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</si>
  <si>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</si>
  <si>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</si>
  <si>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</si>
  <si>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</si>
  <si>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</si>
  <si>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</si>
  <si>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</si>
  <si>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</si>
  <si>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</si>
  <si>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</si>
  <si>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</si>
  <si>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</si>
  <si>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</si>
  <si>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</si>
  <si>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</si>
  <si>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</si>
  <si>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</si>
  <si>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</si>
  <si>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</si>
  <si>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</si>
  <si>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</si>
  <si>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</si>
  <si>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</si>
  <si>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</si>
  <si>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</si>
  <si>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</si>
  <si>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</si>
  <si>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</si>
  <si>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</si>
  <si>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</si>
  <si>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</si>
  <si>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</si>
  <si>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</si>
  <si>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</si>
  <si>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</si>
  <si>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</si>
  <si>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</si>
  <si>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</si>
  <si>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</si>
  <si>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</si>
  <si>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</si>
  <si>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</si>
  <si>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</si>
  <si>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</si>
  <si>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</si>
  <si>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</si>
  <si>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</si>
  <si>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</si>
  <si>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</si>
  <si>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</si>
  <si>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</si>
  <si>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</si>
  <si>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</si>
  <si>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</si>
  <si>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</si>
  <si>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</si>
  <si>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</si>
  <si>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</si>
  <si>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</si>
  <si>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</si>
  <si>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</si>
  <si>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</si>
  <si>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</si>
  <si>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</si>
  <si>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</si>
  <si>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</si>
  <si>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</si>
  <si>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</si>
  <si>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</si>
  <si>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</si>
  <si>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</si>
  <si>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</si>
  <si>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</si>
  <si>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</si>
  <si>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</si>
  <si>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</si>
  <si>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</si>
  <si>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</si>
  <si>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</si>
  <si>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</si>
  <si>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</si>
  <si>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</si>
  <si>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</si>
  <si>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</si>
  <si>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</si>
  <si>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</si>
  <si>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</si>
  <si>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</si>
  <si>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</si>
  <si>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</si>
  <si>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</si>
  <si>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</si>
  <si>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</si>
  <si>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</si>
  <si>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</si>
  <si>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</si>
  <si>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</si>
  <si>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</si>
  <si>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</si>
  <si>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</si>
  <si>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</si>
  <si>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</si>
  <si>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</si>
  <si>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</si>
  <si>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</si>
  <si>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</si>
  <si>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</si>
  <si>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</si>
  <si>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</si>
  <si>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</si>
  <si>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</si>
  <si>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</si>
  <si>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</si>
  <si>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</si>
  <si>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</si>
  <si>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</si>
  <si>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</si>
  <si>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</si>
  <si>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</si>
  <si>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</si>
  <si>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</si>
  <si>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</si>
  <si>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</si>
  <si>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</si>
  <si>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</si>
  <si>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</si>
  <si>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</si>
  <si>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</si>
  <si>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</si>
  <si>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</si>
  <si>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</si>
  <si>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</si>
  <si>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</si>
  <si>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</si>
  <si>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</si>
  <si>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</si>
  <si>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</si>
  <si>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</si>
  <si>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</si>
  <si>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</si>
  <si>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</si>
  <si>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</si>
  <si>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</si>
  <si>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</si>
  <si>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</si>
  <si>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</si>
  <si>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</si>
  <si>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</si>
  <si>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</si>
  <si>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</si>
  <si>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</si>
  <si>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</si>
  <si>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</si>
  <si>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</si>
  <si>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</si>
  <si>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</si>
  <si>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</si>
  <si>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</si>
  <si>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</si>
  <si>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</si>
  <si>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</si>
  <si>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</si>
  <si>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</si>
  <si>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</si>
  <si>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</si>
  <si>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</si>
  <si>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</si>
  <si>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</si>
  <si>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</si>
  <si>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</si>
  <si>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</si>
  <si>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</si>
  <si>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</si>
  <si>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</si>
  <si>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</si>
  <si>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</si>
  <si>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</si>
  <si>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</si>
  <si>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</si>
  <si>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</si>
  <si>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</si>
  <si>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</si>
  <si>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</si>
  <si>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</si>
  <si>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</si>
  <si>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</si>
  <si>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</si>
  <si>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</si>
  <si>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</si>
  <si>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</si>
  <si>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</si>
  <si>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</si>
  <si>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</si>
  <si>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</si>
  <si>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</si>
  <si>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</si>
  <si>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</si>
  <si>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</si>
  <si>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</si>
  <si>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</si>
  <si>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</si>
  <si>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</si>
  <si>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</si>
  <si>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</si>
  <si>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</si>
  <si>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</si>
  <si>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</si>
  <si>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</si>
  <si>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</si>
  <si>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</si>
  <si>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</si>
  <si>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</si>
  <si>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</si>
  <si>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</si>
  <si>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</si>
  <si>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</si>
  <si>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</si>
  <si>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</si>
  <si>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</si>
  <si>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</si>
  <si>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</si>
  <si>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</si>
  <si>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</si>
  <si>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</si>
  <si>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</si>
  <si>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</si>
  <si>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</si>
  <si>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</si>
  <si>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</si>
  <si>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</si>
  <si>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</si>
  <si>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</si>
  <si>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</si>
  <si>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</si>
  <si>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</si>
  <si>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</si>
  <si>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</si>
  <si>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</si>
  <si>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</si>
  <si>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</si>
  <si>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</si>
  <si>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</si>
  <si>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</si>
  <si>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</si>
  <si>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</si>
  <si>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</si>
  <si>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</si>
  <si>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</si>
  <si>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</si>
  <si>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</si>
  <si>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</si>
  <si>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</si>
  <si>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</si>
  <si>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</si>
  <si>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</si>
  <si>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</si>
  <si>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</si>
  <si>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</si>
  <si>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</si>
  <si>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</si>
  <si>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</si>
  <si>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</si>
  <si>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</si>
  <si>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</si>
  <si>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</si>
  <si>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</si>
  <si>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</si>
  <si>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</si>
  <si>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</si>
  <si>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</si>
  <si>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</si>
  <si>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</si>
  <si>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</si>
  <si>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</si>
  <si>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</si>
  <si>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</si>
  <si>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</si>
  <si>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</si>
  <si>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</si>
  <si>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</si>
  <si>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</si>
  <si>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</si>
  <si>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</si>
  <si>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</si>
  <si>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</si>
  <si>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</si>
  <si>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</si>
  <si>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</si>
  <si>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</si>
  <si>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</si>
  <si>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</si>
  <si>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</si>
  <si>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</si>
  <si>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</si>
  <si>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</si>
  <si>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</si>
  <si>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</si>
  <si>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</si>
  <si>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</si>
  <si>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</si>
  <si>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</si>
  <si>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</si>
  <si>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</si>
  <si>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</si>
  <si>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</si>
  <si>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</si>
  <si>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</si>
  <si>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</si>
  <si>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</si>
  <si>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</si>
  <si>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</si>
  <si>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</si>
  <si>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</si>
  <si>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</si>
  <si>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</si>
  <si>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</si>
  <si>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</si>
  <si>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</si>
  <si>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</si>
  <si>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</si>
  <si>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</si>
  <si>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</si>
  <si>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</si>
  <si>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</si>
  <si>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</si>
  <si>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</si>
  <si>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</si>
  <si>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</si>
  <si>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</si>
  <si>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</si>
  <si>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</si>
  <si>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</si>
  <si>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</si>
  <si>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</si>
  <si>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</si>
  <si>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</si>
  <si>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</si>
  <si>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</si>
  <si>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</si>
  <si>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</si>
  <si>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</si>
  <si>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</si>
  <si>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</si>
  <si>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</si>
  <si>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</si>
  <si>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</si>
  <si>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</si>
  <si>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</si>
  <si>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</si>
  <si>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</si>
  <si>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</si>
  <si>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</si>
  <si>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</si>
  <si>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</si>
  <si>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</si>
  <si>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</si>
  <si>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</si>
  <si>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</si>
  <si>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</si>
  <si>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</si>
  <si>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</si>
  <si>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</si>
  <si>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</si>
  <si>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</si>
  <si>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</si>
  <si>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</si>
  <si>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</si>
  <si>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</si>
  <si>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</si>
  <si>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</si>
  <si>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</si>
  <si>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</si>
  <si>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</si>
  <si>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</si>
  <si>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</si>
  <si>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</si>
  <si>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</si>
  <si>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</si>
  <si>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</si>
  <si>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</si>
  <si>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</si>
  <si>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</si>
  <si>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</si>
  <si>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</si>
  <si>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</si>
  <si>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</si>
  <si>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</si>
  <si>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</si>
  <si>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</si>
  <si>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</si>
  <si>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</si>
  <si>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</si>
  <si>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</si>
  <si>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</si>
  <si>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</si>
  <si>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</si>
  <si>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</si>
  <si>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</si>
  <si>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</si>
  <si>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</si>
  <si>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</si>
  <si>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</si>
  <si>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</si>
  <si>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</si>
  <si>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</si>
  <si>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</si>
  <si>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</si>
  <si>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</si>
  <si>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</si>
  <si>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</si>
  <si>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</si>
  <si>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</si>
  <si>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</si>
  <si>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</si>
  <si>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</si>
  <si>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</si>
  <si>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</si>
  <si>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</si>
  <si>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</si>
  <si>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</si>
  <si>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</si>
  <si>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</si>
  <si>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</si>
  <si>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</si>
  <si>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</si>
  <si>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</si>
  <si>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</si>
  <si>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</si>
  <si>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</si>
  <si>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</si>
  <si>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</si>
  <si>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</si>
  <si>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</si>
  <si>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</si>
  <si>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</si>
  <si>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</si>
  <si>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</si>
  <si>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</si>
  <si>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</si>
  <si>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</si>
  <si>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</si>
  <si>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</si>
  <si>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</si>
  <si>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</si>
  <si>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</si>
  <si>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</si>
  <si>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</si>
  <si>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</si>
  <si>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</si>
  <si>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</si>
  <si>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</si>
  <si>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</si>
  <si>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</si>
  <si>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</si>
  <si>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</si>
  <si>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</si>
  <si>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</si>
  <si>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</si>
  <si>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</si>
  <si>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</si>
  <si>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</si>
  <si>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</si>
  <si>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</si>
  <si>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</si>
  <si>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</si>
  <si>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</si>
  <si>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</si>
  <si>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</si>
  <si>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</si>
  <si>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</si>
  <si>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</si>
  <si>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</si>
  <si>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</si>
  <si>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</si>
  <si>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</si>
  <si>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</si>
  <si>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</si>
  <si>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</si>
  <si>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</si>
  <si>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</si>
  <si>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</si>
  <si>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</si>
  <si>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</si>
  <si>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</si>
  <si>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</si>
  <si>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</si>
  <si>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</si>
  <si>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</si>
  <si>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</si>
  <si>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</si>
  <si>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</si>
  <si>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</si>
  <si>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</si>
  <si>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</si>
  <si>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</si>
  <si>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</si>
  <si>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</si>
  <si>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</si>
  <si>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</si>
  <si>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</si>
  <si>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</si>
  <si>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</si>
  <si>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</si>
  <si>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</si>
  <si>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</si>
  <si>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</si>
  <si>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</si>
  <si>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</si>
  <si>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</si>
  <si>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</si>
  <si>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</si>
  <si>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</si>
  <si>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</si>
  <si>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</si>
  <si>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</si>
  <si>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</si>
  <si>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</si>
  <si>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</si>
  <si>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</si>
  <si>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</si>
  <si>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</si>
  <si>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</si>
  <si>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</si>
  <si>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</si>
  <si>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</si>
  <si>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</si>
  <si>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</si>
  <si>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</si>
  <si>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</si>
  <si>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</si>
  <si>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</si>
  <si>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</si>
  <si>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</si>
  <si>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</si>
  <si>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</si>
  <si>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</si>
  <si>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</si>
  <si>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</si>
  <si>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</si>
  <si>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</si>
  <si>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</si>
  <si>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</si>
  <si>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</si>
  <si>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</si>
  <si>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</si>
  <si>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</si>
  <si>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</si>
  <si>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</si>
  <si>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</si>
  <si>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</si>
  <si>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</si>
  <si>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</si>
  <si>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</si>
  <si>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</si>
  <si>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</si>
  <si>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</si>
  <si>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</si>
  <si>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</si>
  <si>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</si>
  <si>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</si>
  <si>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</si>
  <si>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</si>
  <si>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</si>
  <si>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</si>
  <si>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</si>
  <si>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</si>
  <si>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</si>
  <si>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</si>
  <si>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</si>
  <si>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</si>
  <si>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</si>
  <si>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</si>
  <si>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</si>
  <si>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</si>
  <si>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</si>
  <si>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</si>
  <si>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</si>
  <si>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</si>
  <si>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</si>
  <si>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</si>
  <si>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</si>
  <si>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</si>
  <si>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</si>
  <si>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</si>
  <si>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</si>
  <si>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</si>
  <si>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</si>
  <si>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</si>
  <si>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</si>
  <si>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</si>
  <si>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</si>
  <si>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</si>
  <si>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</si>
  <si>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</si>
  <si>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</si>
  <si>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</si>
  <si>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</si>
  <si>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</si>
  <si>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</si>
  <si>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</si>
  <si>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</si>
  <si>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</si>
  <si>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</si>
  <si>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</si>
  <si>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</si>
  <si>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</si>
  <si>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</si>
  <si>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</si>
  <si>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</si>
  <si>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</si>
  <si>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</si>
  <si>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</si>
  <si>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</si>
  <si>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</si>
  <si>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</si>
  <si>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</si>
  <si>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</si>
  <si>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</si>
  <si>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</si>
  <si>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</si>
  <si>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</si>
  <si>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</si>
  <si>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</si>
  <si>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</si>
  <si>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</si>
  <si>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</si>
  <si>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</si>
  <si>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</si>
  <si>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</si>
  <si>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</si>
  <si>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</si>
  <si>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</si>
  <si>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</si>
  <si>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</si>
  <si>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</si>
  <si>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</si>
  <si>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</si>
  <si>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</si>
  <si>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</si>
  <si>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</si>
  <si>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</si>
  <si>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</si>
  <si>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</si>
  <si>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</si>
  <si>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</si>
  <si>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</si>
  <si>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</si>
  <si>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</si>
  <si>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</si>
  <si>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</si>
  <si>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</si>
  <si>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</si>
  <si>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</si>
  <si>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</si>
  <si>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</si>
  <si>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</si>
  <si>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</si>
  <si>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</si>
  <si>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</si>
  <si>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</si>
  <si>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</si>
  <si>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</si>
  <si>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</si>
  <si>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</si>
  <si>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</si>
  <si>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</si>
  <si>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</si>
  <si>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</si>
  <si>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</si>
  <si>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</si>
  <si>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</si>
  <si>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</si>
  <si>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</si>
  <si>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</si>
  <si>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</si>
  <si>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</si>
  <si>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</si>
  <si>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</si>
  <si>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</si>
  <si>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</si>
  <si>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</si>
  <si>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</si>
  <si>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</si>
  <si>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</si>
  <si>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</si>
  <si>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</si>
  <si>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</si>
  <si>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</si>
  <si>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</si>
  <si>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</si>
  <si>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</si>
  <si>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</si>
  <si>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</si>
  <si>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</si>
  <si>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</si>
  <si>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</si>
  <si>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</si>
  <si>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</si>
  <si>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</si>
  <si>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</si>
  <si>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</si>
  <si>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</si>
  <si>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</si>
  <si>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</si>
  <si>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</si>
  <si>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</si>
  <si>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</si>
  <si>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</si>
  <si>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</si>
  <si>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</si>
  <si>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</si>
  <si>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</si>
  <si>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</si>
  <si>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</si>
  <si>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</si>
  <si>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</si>
  <si>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</si>
  <si>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</si>
  <si>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</si>
  <si>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</si>
  <si>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</si>
  <si>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</si>
  <si>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</si>
  <si>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</si>
  <si>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</si>
  <si>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</si>
  <si>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</si>
  <si>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</si>
  <si>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</si>
  <si>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</si>
  <si>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</si>
  <si>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</si>
  <si>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</si>
  <si>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</si>
  <si>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</si>
  <si>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</si>
  <si>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</si>
  <si>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</si>
  <si>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</si>
  <si>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</si>
  <si>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</si>
  <si>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</si>
  <si>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</si>
  <si>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</si>
  <si>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</si>
  <si>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</si>
  <si>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</si>
  <si>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</si>
  <si>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</si>
  <si>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</si>
  <si>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</si>
  <si>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</si>
  <si>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</si>
  <si>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</si>
  <si>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</si>
  <si>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</si>
  <si>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</si>
  <si>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</si>
  <si>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</si>
  <si>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</si>
  <si>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</si>
  <si>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</si>
  <si>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</si>
  <si>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</si>
  <si>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</si>
  <si>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</si>
  <si>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</si>
  <si>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</si>
  <si>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</si>
  <si>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</si>
  <si>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</si>
  <si>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</si>
  <si>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</si>
  <si>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</si>
  <si>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</si>
  <si>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</si>
  <si>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</si>
  <si>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</si>
  <si>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</si>
  <si>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</si>
  <si>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</si>
  <si>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</si>
  <si>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</si>
  <si>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</si>
  <si>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</si>
  <si>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</si>
  <si>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</si>
  <si>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</si>
  <si>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</si>
  <si>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</si>
  <si>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</si>
  <si>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</si>
  <si>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</si>
  <si>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</si>
  <si>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</si>
  <si>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</si>
  <si>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</si>
  <si>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</si>
  <si>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</si>
  <si>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</si>
  <si>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</si>
  <si>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</si>
  <si>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</si>
  <si>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</si>
  <si>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</si>
  <si>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</si>
  <si>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</si>
  <si>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</si>
  <si>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</si>
  <si>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</si>
  <si>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</si>
  <si>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</si>
  <si>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</si>
  <si>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</si>
  <si>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</si>
  <si>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</si>
  <si>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</si>
  <si>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</si>
  <si>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</si>
  <si>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</si>
  <si>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</si>
  <si>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</si>
  <si>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</si>
  <si>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</si>
  <si>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</si>
  <si>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</si>
  <si>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</si>
  <si>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</si>
  <si>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</si>
  <si>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</si>
  <si>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</si>
  <si>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</si>
  <si>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</si>
  <si>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</si>
  <si>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</si>
  <si>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</si>
  <si>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</si>
  <si>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</si>
  <si>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</si>
  <si>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</si>
  <si>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</si>
  <si>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</si>
  <si>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</si>
  <si>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</si>
  <si>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</si>
  <si>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</si>
  <si>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</si>
  <si>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</si>
  <si>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</si>
  <si>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</si>
  <si>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</si>
  <si>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</si>
  <si>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</si>
  <si>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</si>
  <si>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</si>
  <si>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</si>
  <si>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</si>
  <si>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</si>
  <si>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</si>
  <si>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</si>
  <si>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</si>
  <si>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</si>
  <si>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</si>
  <si>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</si>
  <si>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</si>
  <si>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</si>
  <si>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</si>
  <si>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</si>
  <si>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</si>
  <si>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</si>
  <si>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</si>
  <si>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</si>
  <si>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</si>
  <si>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</si>
  <si>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</si>
  <si>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</si>
  <si>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</si>
  <si>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</si>
  <si>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</si>
  <si>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</si>
  <si>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</si>
  <si>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</si>
  <si>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</si>
  <si>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</si>
  <si>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</si>
  <si>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</si>
  <si>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</si>
  <si>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</si>
  <si>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</si>
  <si>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</si>
  <si>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</si>
  <si>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</si>
  <si>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</si>
  <si>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</si>
  <si>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</si>
  <si>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</si>
  <si>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</si>
  <si>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</si>
  <si>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</si>
  <si>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</si>
  <si>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</si>
  <si>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</si>
  <si>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</si>
  <si>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</si>
  <si>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</si>
  <si>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</si>
  <si>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</si>
  <si>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</si>
  <si>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</si>
  <si>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</si>
  <si>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</si>
  <si>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</si>
  <si>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</si>
  <si>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</si>
  <si>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</si>
  <si>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</si>
  <si>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</si>
  <si>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</si>
  <si>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</si>
  <si>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</si>
  <si>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</si>
  <si>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</si>
  <si>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</si>
  <si>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</si>
  <si>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</si>
  <si>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</si>
  <si>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</si>
  <si>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</si>
  <si>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</si>
  <si>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</si>
  <si>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</si>
  <si>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</si>
  <si>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</si>
  <si>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</si>
  <si>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</si>
  <si>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</si>
  <si>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</si>
  <si>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</si>
  <si>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</si>
  <si>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</si>
  <si>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</si>
  <si>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</si>
  <si>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</si>
  <si>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</si>
  <si>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</si>
  <si>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</si>
  <si>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</si>
  <si>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</si>
  <si>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</si>
  <si>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</si>
  <si>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</si>
  <si>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</si>
  <si>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</si>
  <si>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</si>
  <si>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</si>
  <si>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</si>
  <si>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</si>
  <si>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</si>
  <si>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</si>
  <si>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</si>
  <si>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</si>
  <si>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</si>
  <si>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</si>
  <si>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</si>
  <si>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</si>
  <si>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</si>
  <si>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</si>
  <si>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</si>
  <si>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</si>
  <si>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</si>
  <si>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</si>
  <si>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</si>
  <si>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</si>
  <si>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</si>
  <si>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</si>
  <si>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</si>
  <si>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</si>
  <si>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</si>
  <si>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</si>
  <si>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</si>
  <si>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</si>
  <si>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</si>
  <si>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</si>
  <si>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</si>
  <si>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</si>
  <si>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</si>
  <si>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</si>
  <si>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</si>
  <si>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</si>
  <si>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</si>
  <si>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</si>
  <si>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</si>
  <si>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</si>
  <si>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</si>
  <si>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</si>
  <si>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</si>
  <si>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</si>
  <si>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</si>
  <si>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</si>
  <si>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</si>
  <si>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</si>
  <si>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</si>
  <si>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</si>
  <si>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</si>
  <si>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</si>
  <si>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</si>
  <si>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</si>
  <si>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</si>
  <si>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</si>
  <si>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</si>
  <si>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</si>
  <si>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</si>
  <si>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</si>
  <si>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</si>
  <si>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</si>
  <si>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</si>
  <si>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</si>
  <si>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</si>
  <si>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</si>
  <si>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</si>
  <si>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</si>
  <si>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</si>
  <si>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</si>
  <si>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</si>
  <si>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</si>
  <si>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</si>
  <si>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</si>
  <si>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</si>
  <si>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</si>
  <si>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</si>
  <si>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</si>
  <si>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</si>
  <si>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</si>
  <si>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</si>
  <si>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</si>
  <si>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</si>
  <si>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</si>
  <si>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</si>
  <si>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</si>
  <si>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</si>
  <si>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</si>
  <si>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</si>
  <si>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</si>
  <si>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</si>
  <si>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</si>
  <si>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</si>
  <si>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</si>
  <si>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</si>
  <si>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</si>
  <si>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</si>
  <si>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</si>
  <si>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</si>
  <si>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</si>
  <si>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</si>
  <si>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</si>
  <si>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</si>
  <si>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</si>
  <si>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</si>
  <si>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</si>
  <si>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</si>
  <si>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</si>
  <si>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</si>
  <si>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</si>
  <si>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</si>
  <si>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</si>
  <si>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</si>
  <si>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</si>
  <si>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</si>
  <si>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</si>
  <si>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</si>
  <si>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</si>
  <si>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</si>
  <si>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</si>
  <si>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</si>
  <si>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</si>
  <si>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</si>
  <si>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</si>
  <si>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</si>
  <si>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</si>
  <si>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</si>
  <si>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</si>
  <si>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</si>
  <si>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</si>
  <si>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</si>
  <si>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</si>
  <si>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</si>
  <si>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</si>
  <si>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</si>
  <si>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</si>
  <si>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</si>
  <si>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</si>
  <si>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</si>
  <si>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</si>
  <si>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</si>
  <si>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</si>
  <si>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</si>
  <si>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</si>
  <si>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</si>
  <si>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</si>
  <si>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</si>
  <si>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</si>
  <si>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</si>
  <si>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</si>
  <si>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</si>
  <si>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</si>
  <si>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</si>
  <si>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</si>
  <si>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</si>
  <si>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</si>
  <si>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</si>
  <si>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</si>
  <si>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</si>
  <si>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</si>
  <si>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</si>
  <si>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</si>
  <si>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</si>
  <si>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</si>
  <si>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</si>
  <si>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</si>
  <si>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</si>
  <si>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</si>
  <si>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</si>
  <si>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</si>
  <si>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</si>
  <si>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</si>
  <si>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</si>
  <si>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</si>
  <si>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</si>
  <si>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</si>
  <si>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</si>
  <si>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</si>
  <si>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</si>
  <si>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</si>
  <si>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</si>
  <si>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</si>
  <si>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</si>
  <si>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</si>
  <si>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</si>
  <si>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</si>
  <si>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</si>
  <si>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</si>
  <si>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</si>
  <si>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</si>
  <si>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</si>
  <si>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</si>
  <si>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</si>
  <si>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</si>
  <si>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</si>
  <si>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</si>
  <si>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</si>
  <si>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</si>
  <si>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</si>
  <si>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</si>
  <si>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</si>
  <si>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</si>
  <si>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</si>
  <si>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</si>
  <si>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</si>
  <si>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</si>
  <si>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</si>
  <si>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</si>
  <si>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</si>
  <si>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</si>
  <si>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</si>
  <si>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</si>
  <si>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</si>
  <si>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</si>
  <si>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</si>
  <si>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</si>
  <si>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</si>
  <si>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</si>
  <si>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</si>
  <si>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</si>
  <si>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</si>
  <si>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</si>
  <si>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</si>
  <si>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</si>
  <si>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</si>
  <si>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</si>
  <si>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</si>
  <si>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</si>
  <si>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</si>
  <si>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</si>
  <si>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</si>
  <si>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</si>
  <si>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</si>
  <si>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</si>
  <si>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</si>
  <si>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</si>
  <si>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</si>
  <si>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</si>
  <si>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</si>
  <si>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</si>
  <si>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</si>
  <si>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</si>
  <si>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</si>
  <si>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</si>
  <si>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</si>
  <si>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</si>
  <si>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</si>
  <si>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</si>
  <si>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</si>
  <si>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</si>
  <si>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</si>
  <si>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</si>
  <si>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</si>
  <si>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</si>
  <si>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</si>
  <si>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</si>
  <si>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</si>
  <si>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</si>
  <si>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</si>
  <si>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</si>
  <si>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</si>
  <si>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</si>
  <si>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</si>
  <si>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</si>
  <si>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</si>
  <si>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</si>
  <si>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</si>
  <si>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</si>
  <si>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</si>
  <si>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</si>
  <si>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</si>
  <si>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</si>
  <si>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</si>
  <si>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</si>
  <si>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</si>
  <si>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</si>
  <si>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</si>
  <si>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</si>
  <si>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</si>
  <si>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</si>
  <si>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</si>
  <si>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</si>
  <si>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</si>
  <si>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</si>
  <si>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</si>
  <si>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</si>
  <si>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</si>
  <si>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</si>
  <si>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</si>
  <si>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</si>
  <si>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</si>
  <si>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</si>
  <si>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</si>
  <si>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</si>
  <si>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</si>
  <si>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</si>
  <si>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</si>
  <si>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</si>
  <si>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</si>
  <si>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</si>
  <si>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</si>
  <si>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</si>
  <si>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</si>
  <si>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</si>
  <si>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</si>
  <si>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</si>
  <si>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</si>
  <si>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</si>
  <si>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</si>
  <si>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</si>
  <si>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</si>
  <si>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</si>
  <si>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</si>
  <si>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</si>
  <si>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</si>
  <si>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</si>
  <si>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</si>
  <si>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</si>
  <si>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</si>
  <si>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</si>
  <si>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</si>
  <si>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</si>
  <si>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</si>
  <si>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</si>
  <si>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</si>
  <si>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</si>
  <si>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</si>
  <si>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</si>
  <si>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</si>
  <si>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</si>
  <si>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</si>
  <si>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</si>
  <si>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</si>
  <si>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</si>
  <si>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</si>
  <si>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</si>
  <si>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</si>
  <si>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</si>
  <si>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</si>
  <si>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</si>
  <si>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</si>
  <si>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</si>
  <si>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</si>
  <si>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</si>
  <si>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</si>
  <si>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</si>
  <si>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</si>
  <si>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</si>
  <si>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</si>
  <si>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</si>
  <si>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</si>
  <si>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</si>
  <si>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</si>
  <si>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</si>
  <si>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</si>
  <si>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</si>
  <si>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</si>
  <si>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</si>
  <si>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</si>
  <si>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</si>
  <si>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</si>
  <si>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</si>
  <si>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</si>
  <si>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</si>
  <si>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</si>
  <si>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</si>
  <si>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</si>
  <si>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</si>
  <si>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</si>
  <si>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</si>
  <si>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</si>
  <si>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</si>
  <si>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</si>
  <si>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</si>
  <si>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</si>
  <si>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</si>
  <si>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</si>
  <si>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</si>
  <si>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</si>
  <si>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</si>
  <si>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</si>
  <si>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</si>
  <si>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</si>
  <si>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</si>
  <si>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</si>
  <si>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</si>
  <si>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</si>
  <si>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</si>
  <si>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</si>
  <si>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</si>
  <si>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</si>
  <si>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</si>
  <si>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</si>
  <si>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</si>
  <si>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</si>
  <si>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</si>
  <si>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</si>
  <si>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</si>
  <si>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</si>
  <si>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</si>
  <si>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</si>
  <si>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</si>
  <si>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</si>
  <si>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</si>
  <si>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</si>
  <si>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</si>
  <si>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</si>
  <si>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</si>
  <si>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</si>
  <si>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</si>
  <si>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</si>
  <si>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</si>
  <si>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</si>
  <si>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</si>
  <si>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</si>
  <si>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</si>
  <si>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</si>
  <si>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</si>
  <si>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</si>
  <si>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</si>
  <si>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</si>
  <si>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</si>
  <si>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</si>
  <si>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</si>
  <si>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</si>
  <si>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</si>
  <si>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</si>
  <si>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</si>
  <si>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</si>
  <si>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</si>
  <si>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</si>
  <si>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</si>
  <si>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</si>
  <si>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</si>
  <si>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</si>
  <si>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</si>
  <si>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</si>
  <si>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</si>
  <si>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</si>
  <si>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</si>
  <si>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</si>
  <si>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</si>
  <si>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</si>
  <si>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</si>
  <si>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</si>
  <si>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</si>
  <si>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</si>
  <si>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</si>
  <si>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</si>
  <si>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</si>
  <si>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</si>
  <si>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</si>
  <si>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</si>
  <si>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</si>
  <si>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</si>
  <si>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</si>
  <si>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</si>
  <si>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</si>
  <si>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</si>
  <si>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</si>
  <si>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</si>
  <si>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</si>
  <si>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</si>
  <si>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</si>
  <si>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</si>
  <si>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</si>
  <si>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</si>
  <si>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</si>
  <si>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</si>
  <si>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</si>
  <si>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</si>
  <si>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</si>
  <si>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</si>
  <si>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</si>
  <si>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</si>
  <si>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</si>
  <si>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</si>
  <si>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</si>
  <si>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</si>
  <si>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</si>
  <si>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</si>
  <si>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</si>
  <si>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</si>
  <si>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</si>
  <si>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</si>
  <si>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</si>
  <si>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</si>
  <si>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</si>
  <si>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</si>
  <si>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</si>
  <si>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</si>
  <si>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</si>
  <si>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</si>
  <si>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</si>
  <si>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</si>
  <si>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</si>
  <si>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</si>
  <si>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</si>
  <si>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</si>
  <si>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</si>
  <si>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</si>
  <si>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</si>
  <si>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</si>
  <si>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</si>
  <si>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</si>
  <si>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</si>
  <si>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</si>
  <si>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</si>
  <si>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</si>
  <si>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</si>
  <si>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</si>
  <si>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</si>
  <si>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</si>
  <si>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</si>
  <si>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</si>
  <si>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</si>
  <si>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</si>
  <si>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</si>
  <si>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</si>
  <si>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</si>
  <si>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</si>
  <si>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</si>
  <si>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</si>
  <si>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</si>
  <si>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</si>
  <si>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</si>
  <si>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</si>
  <si>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</si>
  <si>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</si>
  <si>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</si>
  <si>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</si>
  <si>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</si>
  <si>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</si>
  <si>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</si>
  <si>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</si>
  <si>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</si>
  <si>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</si>
  <si>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</si>
  <si>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</si>
  <si>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</si>
  <si>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</si>
  <si>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</si>
  <si>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</si>
  <si>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</si>
  <si>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</si>
  <si>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</si>
  <si>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</si>
  <si>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</si>
  <si>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</si>
  <si>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</si>
  <si>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</si>
  <si>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</si>
  <si>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</si>
  <si>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</si>
  <si>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</si>
  <si>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</si>
  <si>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</si>
  <si>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</si>
  <si>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</si>
  <si>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</si>
  <si>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</si>
  <si>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</si>
  <si>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</si>
  <si>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</si>
  <si>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</si>
  <si>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</si>
  <si>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</si>
  <si>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</si>
  <si>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</si>
  <si>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</si>
  <si>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</si>
  <si>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</si>
  <si>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</si>
  <si>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</si>
  <si>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</si>
  <si>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</si>
  <si>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</si>
  <si>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</si>
  <si>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</si>
  <si>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</si>
  <si>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</si>
  <si>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</si>
  <si>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</si>
  <si>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</si>
  <si>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</si>
  <si>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</si>
  <si>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</si>
  <si>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</si>
  <si>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</si>
  <si>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</si>
  <si>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</si>
  <si>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</si>
  <si>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</si>
  <si>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</si>
  <si>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</si>
  <si>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</si>
  <si>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</si>
  <si>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</si>
  <si>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</si>
  <si>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</si>
  <si>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</si>
  <si>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</si>
  <si>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</si>
  <si>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</si>
  <si>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</si>
  <si>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</si>
  <si>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</si>
  <si>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</si>
  <si>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</si>
  <si>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</si>
  <si>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</si>
  <si>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</si>
  <si>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</si>
  <si>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</si>
  <si>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</si>
  <si>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</si>
  <si>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</si>
  <si>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</si>
  <si>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</si>
  <si>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</si>
  <si>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</si>
  <si>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</si>
  <si>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</si>
  <si>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</si>
  <si>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</si>
  <si>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</si>
  <si>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</si>
  <si>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</si>
  <si>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</si>
  <si>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</si>
  <si>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</si>
  <si>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</si>
  <si>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</si>
  <si>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</si>
  <si>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</si>
  <si>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</si>
  <si>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</si>
  <si>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</si>
  <si>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</si>
  <si>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</si>
  <si>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</si>
  <si>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</si>
  <si>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</si>
  <si>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</si>
  <si>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</si>
  <si>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</si>
  <si>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</si>
  <si>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</si>
  <si>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</si>
  <si>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</si>
  <si>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</si>
  <si>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</si>
  <si>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</si>
  <si>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</si>
  <si>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</si>
  <si>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</si>
  <si>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</si>
  <si>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</si>
  <si>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</si>
  <si>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</si>
  <si>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</si>
  <si>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</si>
  <si>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</si>
  <si>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</si>
  <si>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</si>
  <si>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</si>
  <si>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</si>
  <si>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</si>
  <si>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</si>
  <si>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</si>
  <si>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</si>
  <si>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</si>
  <si>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</si>
  <si>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</si>
  <si>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</si>
  <si>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</si>
  <si>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</si>
  <si>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</si>
  <si>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</si>
  <si>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</si>
  <si>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</si>
  <si>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</si>
  <si>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</si>
  <si>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</si>
  <si>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</si>
  <si>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</si>
  <si>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</si>
  <si>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</si>
  <si>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</si>
  <si>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</si>
  <si>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</si>
  <si>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</si>
  <si>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</si>
  <si>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</si>
  <si>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</si>
  <si>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</si>
  <si>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</si>
  <si>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</si>
  <si>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</si>
  <si>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</si>
  <si>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</si>
  <si>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</si>
  <si>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</si>
  <si>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</si>
  <si>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</si>
  <si>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</si>
  <si>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</si>
  <si>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</si>
  <si>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</si>
  <si>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</si>
  <si>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</si>
  <si>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</si>
  <si>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</si>
  <si>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</si>
  <si>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</si>
  <si>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</si>
  <si>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</si>
  <si>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</si>
  <si>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</si>
  <si>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</si>
  <si>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</si>
  <si>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</si>
  <si>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</si>
  <si>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</si>
  <si>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</si>
  <si>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</si>
  <si>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</si>
  <si>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</si>
  <si>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</si>
  <si>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</si>
  <si>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</si>
  <si>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</si>
  <si>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</si>
  <si>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</si>
  <si>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</si>
  <si>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</si>
  <si>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</si>
  <si>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</si>
  <si>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</si>
  <si>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</si>
  <si>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</si>
  <si>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</si>
  <si>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</si>
  <si>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</si>
  <si>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</si>
  <si>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</si>
  <si>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</si>
  <si>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</si>
  <si>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</si>
  <si>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</si>
  <si>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</si>
  <si>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</si>
  <si>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</si>
  <si>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</si>
  <si>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</si>
  <si>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</si>
  <si>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</si>
  <si>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</si>
  <si>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</si>
  <si>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</si>
  <si>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</si>
  <si>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</si>
  <si>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</si>
  <si>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</si>
  <si>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</si>
  <si>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</si>
  <si>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</si>
  <si>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</si>
  <si>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</si>
  <si>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</si>
  <si>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</si>
  <si>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</si>
  <si>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</si>
  <si>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</si>
  <si>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</si>
  <si>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</si>
  <si>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</si>
  <si>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</si>
  <si>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</si>
  <si>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</si>
  <si>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</si>
  <si>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</si>
  <si>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</si>
  <si>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</si>
  <si>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</si>
  <si>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</si>
  <si>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</si>
  <si>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</si>
  <si>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</si>
  <si>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</si>
  <si>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</si>
  <si>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</si>
  <si>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</si>
  <si>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</si>
  <si>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</si>
  <si>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</si>
  <si>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</si>
  <si>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</si>
  <si>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</si>
  <si>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</si>
  <si>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</si>
  <si>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</si>
  <si>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</si>
  <si>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</si>
  <si>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</si>
  <si>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</si>
  <si>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</si>
  <si>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</si>
  <si>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</si>
  <si>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</si>
  <si>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</si>
  <si>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</si>
  <si>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</si>
  <si>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</si>
  <si>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</si>
  <si>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</si>
  <si>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</si>
  <si>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</si>
  <si>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</si>
  <si>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</si>
  <si>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</si>
  <si>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</si>
  <si>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</si>
  <si>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</si>
  <si>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</si>
  <si>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</si>
  <si>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</si>
  <si>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</si>
  <si>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</si>
  <si>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</si>
  <si>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</si>
  <si>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</si>
  <si>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</si>
  <si>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</si>
  <si>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</si>
  <si>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</si>
  <si>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</si>
  <si>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</si>
  <si>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</si>
  <si>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</si>
  <si>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</si>
  <si>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</si>
  <si>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</si>
  <si>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</si>
  <si>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</si>
  <si>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</si>
  <si>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</si>
  <si>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</si>
  <si>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</si>
  <si>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</si>
  <si>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</si>
  <si>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</si>
  <si>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</si>
  <si>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</si>
  <si>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</si>
  <si>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</si>
  <si>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</si>
  <si>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</si>
  <si>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</si>
  <si>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</si>
  <si>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</si>
  <si>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</si>
  <si>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</si>
  <si>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</si>
  <si>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</si>
  <si>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</si>
  <si>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</si>
  <si>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</si>
  <si>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</si>
  <si>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</si>
  <si>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</si>
  <si>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</si>
  <si>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</si>
  <si>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</si>
  <si>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</si>
  <si>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</si>
  <si>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</si>
  <si>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</si>
  <si>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</si>
  <si>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</si>
  <si>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</si>
  <si>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</si>
  <si>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</si>
  <si>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</si>
  <si>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</si>
  <si>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</si>
  <si>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</si>
  <si>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</si>
  <si>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</si>
  <si>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</si>
  <si>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</si>
  <si>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</si>
  <si>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</si>
  <si>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</si>
  <si>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</si>
  <si>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</si>
  <si>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</si>
  <si>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</si>
  <si>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</si>
  <si>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</si>
  <si>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</si>
  <si>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</si>
  <si>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</si>
  <si>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</si>
  <si>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</si>
  <si>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</si>
  <si>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</si>
  <si>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</si>
  <si>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</si>
  <si>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</si>
  <si>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</si>
  <si>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</si>
  <si>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</si>
  <si>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</si>
  <si>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</si>
  <si>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</si>
  <si>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</si>
  <si>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</si>
  <si>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</si>
  <si>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</si>
  <si>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</si>
  <si>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</si>
  <si>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</si>
  <si>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</si>
  <si>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</si>
  <si>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</si>
  <si>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</si>
  <si>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</si>
  <si>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</si>
  <si>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</si>
  <si>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</si>
  <si>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</si>
  <si>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</si>
  <si>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</si>
  <si>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</si>
  <si>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</si>
  <si>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</si>
  <si>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</si>
  <si>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</si>
  <si>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</si>
  <si>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</si>
  <si>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</si>
  <si>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</si>
  <si>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</si>
  <si>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</si>
  <si>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</si>
  <si>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</si>
  <si>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</si>
  <si>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</si>
  <si>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</si>
  <si>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</si>
  <si>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</si>
  <si>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</si>
  <si>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</si>
  <si>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</si>
  <si>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</si>
  <si>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</si>
  <si>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</si>
  <si>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</si>
  <si>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</si>
  <si>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</si>
  <si>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</si>
  <si>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</si>
  <si>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</si>
  <si>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</si>
  <si>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</si>
  <si>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</si>
  <si>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</si>
  <si>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</si>
  <si>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</si>
  <si>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</si>
  <si>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</si>
  <si>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</si>
  <si>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</si>
  <si>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</si>
  <si>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</si>
  <si>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</si>
  <si>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</si>
  <si>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</si>
  <si>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</si>
  <si>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</si>
  <si>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</si>
  <si>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</si>
  <si>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</si>
  <si>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</si>
  <si>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</si>
  <si>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</si>
  <si>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</si>
  <si>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</si>
  <si>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</si>
  <si>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</si>
  <si>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</si>
  <si>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</si>
  <si>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</si>
  <si>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</si>
  <si>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</si>
  <si>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</si>
  <si>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</si>
  <si>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</si>
  <si>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</si>
  <si>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</si>
  <si>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</si>
  <si>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</si>
  <si>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</si>
  <si>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</si>
  <si>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</si>
  <si>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</si>
  <si>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</si>
  <si>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</si>
  <si>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</si>
  <si>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</si>
  <si>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</si>
  <si>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</si>
  <si>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</si>
  <si>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</si>
  <si>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</si>
  <si>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</si>
  <si>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</si>
  <si>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</si>
  <si>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</si>
  <si>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</si>
  <si>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</si>
  <si>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</si>
  <si>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</si>
  <si>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</si>
  <si>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</si>
  <si>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</si>
  <si>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</si>
  <si>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</si>
  <si>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</si>
  <si>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</si>
  <si>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</si>
  <si>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</si>
  <si>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</si>
  <si>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</si>
  <si>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</si>
  <si>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</si>
  <si>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</si>
  <si>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</si>
  <si>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</si>
  <si>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</si>
  <si>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</si>
  <si>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</si>
  <si>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</si>
  <si>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</si>
  <si>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</si>
  <si>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</si>
  <si>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</si>
  <si>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</si>
  <si>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</si>
  <si>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</si>
  <si>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</si>
  <si>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</si>
  <si>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</si>
  <si>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</si>
  <si>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</si>
  <si>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</si>
  <si>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</si>
  <si>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</si>
  <si>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</si>
  <si>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</si>
  <si>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</si>
  <si>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</si>
  <si>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</si>
  <si>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</si>
  <si>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</si>
  <si>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</si>
  <si>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</si>
  <si>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</si>
  <si>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</si>
  <si>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</si>
  <si>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</si>
  <si>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</si>
  <si>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</si>
  <si>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</si>
  <si>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</si>
  <si>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</si>
  <si>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</si>
  <si>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</si>
  <si>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</si>
  <si>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</si>
  <si>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</si>
  <si>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</si>
  <si>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</si>
  <si>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</si>
  <si>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</si>
  <si>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</si>
  <si>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</si>
  <si>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</si>
  <si>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</si>
  <si>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</si>
  <si>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</si>
  <si>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</si>
  <si>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</si>
  <si>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</si>
  <si>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</si>
  <si>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</si>
  <si>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</si>
  <si>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</si>
  <si>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</si>
  <si>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</si>
  <si>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</si>
  <si>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</si>
  <si>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</si>
  <si>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</si>
  <si>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</si>
  <si>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</si>
  <si>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</si>
  <si>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</si>
  <si>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</si>
  <si>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</si>
  <si>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</si>
  <si>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</si>
  <si>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</si>
  <si>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</si>
  <si>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</si>
  <si>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</si>
  <si>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</si>
  <si>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</si>
  <si>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</si>
  <si>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</si>
  <si>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</si>
  <si>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</si>
  <si>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</si>
  <si>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</si>
  <si>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</si>
  <si>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</si>
  <si>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</si>
  <si>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</si>
  <si>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</si>
  <si>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</si>
  <si>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</si>
  <si>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</si>
  <si>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</si>
  <si>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</si>
  <si>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</si>
  <si>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</si>
  <si>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</si>
  <si>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</si>
  <si>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</si>
  <si>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</si>
  <si>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</si>
  <si>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</si>
  <si>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</si>
  <si>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</si>
  <si>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</si>
  <si>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</si>
  <si>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</si>
  <si>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</si>
  <si>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</si>
  <si>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</si>
  <si>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</si>
  <si>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</si>
  <si>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</si>
  <si>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</si>
  <si>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</si>
  <si>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</si>
  <si>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</si>
  <si>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</si>
  <si>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</si>
  <si>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</si>
  <si>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</si>
  <si>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</si>
  <si>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</si>
  <si>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</si>
  <si>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</si>
  <si>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</si>
  <si>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</si>
  <si>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</si>
  <si>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</si>
  <si>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</si>
  <si>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</si>
  <si>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</si>
  <si>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</si>
  <si>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</si>
  <si>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</si>
  <si>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</si>
  <si>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</si>
  <si>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</si>
  <si>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</si>
  <si>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</si>
  <si>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</si>
  <si>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</si>
  <si>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</si>
  <si>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</si>
  <si>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</si>
  <si>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</si>
  <si>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</si>
  <si>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</si>
  <si>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</si>
  <si>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</si>
  <si>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</si>
  <si>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</si>
  <si>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</si>
  <si>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</si>
  <si>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</si>
  <si>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</si>
  <si>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</si>
  <si>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</si>
  <si>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</si>
  <si>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</si>
  <si>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</si>
  <si>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</si>
  <si>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</si>
  <si>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</si>
  <si>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</si>
  <si>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</si>
  <si>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</si>
  <si>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</si>
  <si>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</si>
  <si>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</si>
  <si>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</si>
  <si>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</si>
  <si>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</si>
  <si>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</si>
  <si>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</si>
  <si>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</si>
  <si>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</si>
  <si>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</si>
  <si>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</si>
  <si>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</si>
  <si>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</si>
  <si>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</si>
  <si>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</si>
  <si>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</si>
  <si>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</si>
  <si>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</si>
  <si>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</si>
  <si>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</si>
  <si>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</si>
  <si>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</si>
  <si>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</si>
  <si>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</si>
  <si>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</si>
  <si>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</si>
  <si>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</si>
  <si>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</si>
  <si>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</si>
  <si>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</si>
  <si>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</si>
  <si>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</si>
  <si>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</si>
  <si>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</si>
  <si>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</si>
  <si>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</si>
  <si>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</si>
  <si>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</si>
  <si>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</si>
  <si>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</si>
  <si>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</si>
  <si>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</si>
  <si>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</si>
  <si>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</si>
  <si>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</si>
  <si>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</si>
  <si>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</si>
  <si>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</si>
  <si>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</si>
  <si>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</si>
  <si>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</si>
  <si>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</si>
  <si>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</si>
  <si>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</si>
  <si>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</si>
  <si>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</si>
  <si>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</si>
  <si>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</si>
  <si>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</si>
  <si>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</si>
  <si>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</si>
  <si>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</si>
  <si>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</si>
  <si>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</si>
  <si>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</si>
  <si>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</si>
  <si>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</si>
  <si>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</si>
  <si>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</si>
  <si>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</si>
  <si>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</si>
  <si>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</si>
  <si>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</si>
  <si>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</si>
  <si>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</si>
  <si>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</si>
  <si>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</si>
  <si>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</si>
  <si>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</si>
  <si>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</si>
  <si>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</si>
  <si>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</si>
  <si>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</si>
  <si>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</si>
  <si>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</si>
  <si>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</si>
  <si>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</si>
  <si>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</si>
  <si>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</si>
  <si>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</si>
  <si>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</si>
  <si>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</si>
  <si>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</si>
  <si>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</si>
  <si>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</si>
  <si>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</si>
  <si>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</si>
  <si>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</si>
  <si>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</si>
  <si>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</si>
  <si>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</si>
  <si>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</si>
  <si>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</si>
  <si>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</si>
  <si>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</si>
  <si>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</si>
  <si>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</si>
  <si>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</si>
  <si>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</si>
  <si>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</si>
  <si>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</si>
  <si>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</si>
  <si>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</si>
  <si>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</si>
  <si>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</si>
  <si>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</si>
  <si>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</si>
  <si>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</si>
  <si>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</si>
  <si>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</si>
  <si>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</si>
  <si>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</si>
  <si>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</si>
  <si>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</si>
  <si>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</si>
  <si>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</si>
  <si>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</si>
  <si>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</si>
  <si>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</si>
  <si>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</si>
  <si>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</si>
  <si>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</si>
  <si>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</si>
  <si>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</si>
  <si>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</si>
  <si>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</si>
  <si>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</si>
  <si>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</si>
  <si>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</si>
  <si>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</si>
  <si>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</si>
  <si>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</si>
  <si>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</si>
  <si>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</si>
  <si>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</si>
  <si>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</si>
  <si>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</si>
  <si>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</si>
  <si>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</si>
  <si>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</si>
  <si>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</si>
  <si>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</si>
  <si>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</si>
  <si>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</si>
  <si>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</si>
  <si>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</si>
  <si>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</si>
  <si>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</si>
  <si>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</si>
  <si>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</si>
  <si>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</si>
  <si>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</si>
  <si>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</si>
  <si>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</si>
  <si>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</si>
  <si>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</si>
  <si>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</si>
  <si>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</si>
  <si>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</si>
  <si>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</si>
  <si>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</si>
  <si>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</si>
  <si>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</si>
  <si>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</si>
  <si>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</si>
  <si>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</si>
  <si>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</si>
  <si>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</si>
  <si>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</si>
  <si>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</si>
  <si>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</si>
  <si>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</si>
  <si>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</si>
  <si>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</si>
  <si>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</si>
  <si>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</si>
  <si>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</si>
  <si>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</si>
  <si>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</si>
  <si>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</si>
  <si>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</si>
  <si>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</si>
  <si>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</si>
  <si>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</si>
  <si>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</si>
  <si>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</si>
  <si>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</si>
  <si>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</si>
  <si>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</si>
  <si>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</si>
  <si>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</si>
  <si>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</si>
  <si>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</si>
  <si>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</si>
  <si>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</si>
  <si>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</si>
  <si>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</si>
  <si>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</si>
  <si>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</si>
  <si>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</si>
  <si>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</si>
  <si>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</si>
  <si>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</si>
  <si>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</si>
  <si>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</si>
  <si>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</si>
  <si>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</si>
  <si>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</si>
  <si>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</si>
  <si>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</si>
  <si>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</si>
  <si>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</si>
  <si>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</si>
  <si>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</si>
  <si>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</si>
  <si>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</si>
  <si>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</si>
  <si>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</si>
  <si>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</si>
  <si>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</si>
  <si>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</si>
  <si>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</si>
  <si>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</si>
  <si>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</si>
  <si>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</si>
  <si>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</si>
  <si>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</si>
  <si>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</si>
  <si>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</si>
  <si>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</si>
  <si>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</si>
  <si>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</si>
  <si>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</si>
  <si>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</si>
  <si>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</si>
  <si>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</si>
  <si>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</si>
  <si>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</si>
  <si>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</si>
  <si>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</si>
  <si>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</si>
  <si>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</si>
  <si>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</si>
  <si>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</si>
  <si>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</si>
  <si>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</si>
  <si>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</si>
  <si>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</si>
  <si>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</si>
  <si>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</si>
  <si>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</si>
  <si>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</si>
  <si>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</si>
  <si>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</si>
  <si>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</si>
  <si>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</si>
  <si>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</si>
  <si>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</si>
  <si>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</si>
  <si>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</si>
  <si>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</si>
  <si>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</si>
  <si>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</si>
  <si>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</si>
  <si>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</si>
  <si>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</si>
  <si>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</si>
  <si>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</si>
  <si>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</si>
  <si>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</si>
  <si>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</si>
  <si>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</si>
  <si>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</si>
  <si>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</si>
  <si>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</si>
  <si>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</si>
  <si>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</si>
  <si>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</si>
  <si>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</si>
  <si>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</si>
  <si>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</si>
  <si>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</si>
  <si>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</si>
  <si>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</si>
  <si>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</si>
  <si>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</si>
  <si>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</si>
  <si>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</si>
  <si>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</si>
  <si>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</si>
  <si>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</si>
  <si>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</si>
  <si>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</si>
  <si>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</si>
  <si>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</si>
  <si>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</si>
  <si>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</si>
  <si>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</si>
  <si>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</si>
  <si>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</si>
  <si>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</si>
  <si>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</si>
  <si>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</si>
  <si>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</si>
  <si>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</si>
  <si>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</si>
  <si>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</si>
  <si>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</si>
  <si>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</si>
  <si>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</si>
  <si>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</si>
  <si>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</si>
  <si>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</si>
  <si>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</si>
  <si>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</si>
  <si>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</si>
  <si>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</si>
  <si>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</si>
  <si>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</si>
  <si>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</si>
  <si>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</si>
  <si>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</si>
  <si>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</si>
  <si>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</si>
  <si>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</si>
  <si>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</si>
  <si>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</si>
  <si>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</si>
  <si>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</si>
  <si>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</si>
  <si>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</si>
  <si>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</si>
  <si>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</si>
  <si>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</si>
  <si>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</si>
  <si>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</si>
  <si>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</si>
  <si>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</si>
  <si>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</si>
  <si>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</si>
  <si>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</si>
  <si>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</si>
  <si>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</si>
  <si>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</si>
  <si>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</si>
  <si>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</si>
  <si>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</si>
  <si>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</si>
  <si>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</si>
  <si>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</si>
  <si>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</si>
  <si>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</si>
  <si>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</si>
  <si>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</si>
  <si>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</si>
  <si>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</si>
  <si>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</si>
  <si>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</si>
  <si>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</si>
  <si>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</si>
  <si>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</si>
  <si>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</si>
  <si>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</si>
  <si>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</si>
  <si>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</si>
  <si>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</si>
  <si>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</si>
  <si>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</si>
  <si>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</si>
  <si>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</si>
  <si>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</si>
  <si>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</si>
  <si>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</si>
  <si>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</si>
  <si>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</si>
  <si>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</si>
  <si>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</si>
  <si>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</si>
  <si>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</si>
  <si>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</si>
  <si>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</si>
  <si>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</si>
  <si>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</si>
  <si>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</si>
  <si>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</si>
  <si>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</si>
  <si>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</si>
  <si>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</si>
  <si>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</si>
  <si>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</si>
  <si>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</si>
  <si>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</si>
  <si>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</si>
  <si>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</si>
  <si>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</si>
  <si>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</si>
  <si>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</si>
  <si>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</si>
  <si>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</si>
  <si>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</si>
  <si>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</si>
  <si>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</si>
  <si>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</si>
  <si>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</si>
  <si>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</si>
  <si>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</si>
  <si>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</si>
  <si>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</si>
  <si>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</si>
  <si>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</si>
  <si>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</si>
  <si>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</si>
  <si>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</si>
  <si>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</si>
  <si>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</si>
  <si>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</si>
  <si>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</si>
  <si>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</si>
  <si>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</si>
  <si>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</si>
  <si>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</si>
  <si>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</si>
  <si>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</si>
  <si>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</si>
  <si>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</si>
  <si>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</si>
  <si>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</si>
  <si>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</si>
  <si>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</si>
  <si>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</si>
  <si>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</si>
  <si>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</si>
  <si>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</si>
  <si>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</si>
  <si>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</si>
  <si>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</si>
  <si>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</si>
  <si>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</si>
  <si>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</si>
  <si>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</si>
  <si>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</si>
  <si>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</si>
  <si>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</si>
  <si>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</si>
  <si>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</si>
  <si>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</si>
  <si>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</si>
  <si>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</si>
  <si>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</si>
  <si>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</si>
  <si>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</si>
  <si>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</si>
  <si>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</si>
  <si>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</si>
  <si>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</si>
  <si>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</si>
  <si>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</si>
  <si>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</si>
  <si>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</si>
  <si>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</si>
  <si>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</si>
  <si>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</si>
  <si>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</si>
  <si>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</si>
  <si>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</si>
  <si>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</si>
  <si>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</si>
  <si>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</si>
  <si>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</si>
  <si>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</si>
  <si>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</si>
  <si>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</si>
  <si>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</si>
  <si>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</si>
  <si>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</si>
  <si>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</si>
  <si>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</si>
  <si>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</si>
  <si>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</si>
  <si>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</si>
  <si>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</si>
  <si>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</si>
  <si>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</si>
  <si>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</si>
  <si>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</si>
  <si>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</si>
  <si>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</si>
  <si>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</si>
  <si>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</si>
  <si>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</si>
  <si>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</si>
  <si>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</si>
  <si>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</si>
  <si>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</si>
  <si>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</si>
  <si>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</si>
  <si>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</si>
  <si>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</si>
  <si>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</si>
  <si>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</si>
  <si>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</si>
  <si>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</si>
  <si>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</si>
  <si>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</si>
  <si>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</si>
  <si>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</si>
  <si>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</si>
  <si>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</si>
  <si>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</si>
  <si>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</si>
  <si>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</si>
  <si>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</si>
  <si>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</si>
  <si>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</si>
  <si>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</si>
  <si>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</si>
  <si>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</si>
  <si>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</si>
  <si>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</si>
  <si>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</si>
  <si>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</si>
  <si>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</si>
  <si>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</si>
  <si>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</si>
  <si>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</si>
  <si>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</si>
  <si>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</si>
  <si>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</si>
  <si>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</si>
  <si>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</si>
  <si>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</si>
  <si>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</si>
  <si>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</si>
  <si>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</si>
  <si>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</si>
  <si>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</si>
  <si>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</si>
  <si>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</si>
  <si>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</si>
  <si>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</si>
  <si>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</si>
  <si>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</si>
  <si>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</si>
  <si>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</si>
  <si>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</si>
  <si>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</si>
  <si>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</si>
  <si>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</si>
  <si>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</si>
  <si>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</si>
  <si>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</si>
  <si>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</si>
  <si>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</si>
  <si>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</si>
  <si>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</si>
  <si>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</si>
  <si>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</si>
  <si>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</si>
  <si>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</si>
  <si>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</si>
  <si>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</si>
  <si>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</si>
  <si>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</si>
  <si>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</si>
  <si>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</si>
  <si>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</si>
  <si>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</si>
  <si>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</si>
  <si>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</si>
  <si>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</si>
  <si>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</si>
  <si>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</si>
  <si>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</si>
  <si>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</si>
  <si>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</si>
  <si>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</si>
  <si>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</si>
  <si>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</si>
  <si>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</si>
  <si>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</si>
  <si>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</si>
  <si>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</si>
  <si>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</si>
  <si>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</si>
  <si>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</si>
  <si>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</si>
  <si>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</si>
  <si>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</si>
  <si>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</si>
  <si>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</si>
  <si>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</si>
  <si>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</si>
  <si>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</si>
  <si>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</si>
  <si>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</si>
  <si>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</si>
  <si>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</si>
  <si>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</si>
  <si>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</si>
  <si>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</si>
  <si>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</si>
  <si>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</si>
  <si>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</si>
  <si>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</si>
  <si>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</si>
  <si>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</si>
  <si>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</si>
  <si>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</si>
  <si>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</si>
  <si>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</si>
  <si>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</si>
  <si>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</si>
  <si>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</si>
  <si>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</si>
  <si>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</si>
  <si>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</si>
  <si>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</si>
  <si>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</si>
  <si>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</si>
  <si>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</si>
  <si>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</si>
  <si>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</si>
  <si>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</si>
  <si>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</si>
  <si>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</si>
  <si>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</si>
  <si>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</si>
  <si>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</si>
  <si>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</si>
  <si>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</si>
  <si>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</si>
  <si>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</si>
  <si>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</si>
  <si>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</si>
  <si>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</si>
  <si>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</si>
  <si>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</si>
  <si>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</si>
  <si>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</si>
  <si>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</si>
  <si>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</si>
  <si>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</si>
  <si>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</si>
  <si>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</si>
  <si>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</si>
  <si>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</si>
  <si>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</si>
  <si>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</si>
  <si>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</si>
  <si>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</si>
  <si>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</si>
  <si>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</si>
  <si>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</si>
  <si>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</si>
  <si>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</si>
  <si>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</si>
  <si>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</si>
  <si>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</si>
  <si>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</si>
  <si>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</si>
  <si>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</si>
  <si>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</si>
  <si>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</si>
  <si>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</si>
  <si>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</si>
  <si>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</si>
  <si>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</si>
  <si>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</si>
  <si>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</si>
  <si>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</si>
  <si>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</si>
  <si>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</si>
  <si>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</si>
  <si>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</si>
  <si>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</si>
  <si>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</si>
  <si>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</si>
  <si>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</si>
  <si>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</si>
  <si>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</si>
  <si>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</si>
  <si>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</si>
  <si>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</si>
  <si>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</si>
  <si>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</si>
  <si>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</si>
  <si>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</si>
  <si>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</si>
  <si>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</si>
  <si>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</si>
  <si>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</si>
  <si>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</si>
  <si>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</si>
  <si>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</si>
  <si>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</si>
  <si>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</si>
  <si>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</si>
  <si>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</si>
  <si>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</si>
  <si>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</si>
  <si>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</si>
  <si>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</si>
  <si>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</si>
  <si>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</si>
  <si>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</si>
  <si>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</si>
  <si>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</si>
  <si>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</si>
  <si>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</si>
  <si>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</si>
  <si>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</si>
  <si>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</si>
  <si>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</si>
  <si>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</si>
  <si>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</si>
  <si>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</si>
  <si>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</si>
  <si>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</si>
  <si>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</si>
  <si>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</si>
  <si>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</si>
  <si>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</si>
  <si>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</si>
  <si>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</si>
  <si>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</si>
  <si>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</si>
  <si>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</si>
  <si>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</si>
  <si>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</si>
  <si>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</si>
  <si>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</si>
  <si>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</si>
  <si>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</si>
  <si>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</si>
  <si>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</si>
  <si>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</si>
  <si>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</si>
  <si>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</si>
  <si>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</si>
  <si>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</si>
  <si>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</si>
  <si>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</si>
  <si>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</si>
  <si>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</si>
  <si>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</si>
  <si>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</si>
  <si>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</si>
  <si>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</si>
  <si>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</si>
  <si>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</si>
  <si>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</si>
  <si>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</si>
  <si>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</si>
  <si>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</si>
  <si>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</si>
  <si>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</si>
  <si>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</si>
  <si>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</si>
  <si>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</si>
  <si>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</si>
  <si>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</si>
  <si>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</si>
  <si>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</si>
  <si>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</si>
  <si>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</si>
  <si>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</si>
  <si>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</si>
  <si>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</si>
  <si>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</si>
  <si>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</si>
  <si>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</si>
  <si>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</si>
  <si>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</si>
  <si>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</si>
  <si>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</si>
  <si>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</si>
  <si>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</si>
  <si>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</si>
  <si>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</si>
  <si>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</si>
  <si>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</si>
  <si>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</si>
  <si>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</si>
  <si>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</si>
  <si>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</si>
  <si>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</si>
  <si>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</si>
  <si>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</si>
  <si>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</si>
  <si>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</si>
  <si>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</si>
  <si>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</si>
  <si>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</si>
  <si>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</si>
  <si>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</si>
  <si>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</si>
  <si>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</si>
  <si>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</si>
  <si>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</si>
  <si>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</si>
  <si>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</si>
  <si>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</si>
  <si>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</si>
  <si>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</si>
  <si>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</si>
  <si>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</si>
  <si>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</si>
  <si>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</si>
  <si>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</si>
  <si>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</si>
  <si>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</si>
  <si>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</si>
  <si>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</si>
  <si>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</si>
  <si>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</si>
  <si>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</si>
  <si>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</si>
  <si>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</si>
  <si>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</si>
  <si>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</si>
  <si>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</si>
  <si>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</si>
  <si>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</si>
  <si>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</si>
  <si>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</si>
  <si>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</si>
  <si>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</si>
  <si>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</si>
  <si>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</si>
  <si>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</si>
  <si>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</si>
  <si>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</si>
  <si>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</si>
  <si>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</si>
  <si>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</si>
  <si>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</si>
  <si>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</si>
  <si>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</si>
  <si>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</si>
  <si>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</si>
  <si>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</si>
  <si>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</si>
  <si>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</si>
  <si>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</si>
  <si>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</si>
  <si>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</si>
  <si>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</si>
  <si>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</si>
  <si>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</si>
  <si>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</si>
  <si>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</si>
  <si>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</si>
  <si>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</si>
  <si>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</si>
  <si>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</si>
  <si>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</si>
  <si>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</si>
  <si>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</si>
  <si>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</si>
  <si>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</si>
  <si>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</si>
  <si>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</si>
  <si>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</si>
  <si>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</si>
  <si>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</si>
  <si>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</si>
  <si>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</si>
  <si>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</si>
  <si>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</si>
  <si>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</si>
  <si>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</si>
  <si>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</si>
  <si>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</si>
  <si>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</si>
  <si>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</si>
  <si>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</si>
  <si>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</si>
  <si>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</si>
  <si>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</si>
  <si>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</si>
  <si>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</si>
  <si>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</si>
  <si>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</si>
  <si>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</si>
  <si>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</si>
  <si>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</si>
  <si>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</si>
  <si>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</si>
  <si>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</si>
  <si>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</si>
  <si>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</si>
  <si>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</si>
  <si>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</si>
  <si>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</si>
  <si>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</si>
  <si>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</si>
  <si>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</si>
  <si>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</si>
  <si>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</si>
  <si>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</si>
  <si>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</si>
  <si>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</si>
  <si>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</si>
  <si>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</si>
  <si>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</si>
  <si>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</si>
  <si>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</si>
  <si>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</si>
  <si>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</si>
  <si>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</si>
  <si>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</si>
  <si>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</si>
  <si>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</si>
  <si>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</si>
  <si>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</si>
  <si>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</si>
  <si>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</si>
  <si>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</si>
  <si>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</si>
  <si>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</si>
  <si>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</si>
  <si>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</si>
  <si>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</si>
  <si>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</si>
  <si>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</si>
  <si>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</si>
  <si>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</si>
  <si>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</si>
  <si>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</si>
  <si>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</si>
  <si>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</si>
  <si>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</si>
  <si>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</si>
  <si>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</si>
  <si>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</si>
  <si>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</si>
  <si>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</si>
  <si>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</si>
  <si>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</si>
  <si>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</si>
  <si>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</si>
  <si>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</si>
  <si>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</si>
  <si>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</si>
  <si>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</si>
  <si>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</si>
  <si>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</si>
  <si>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</si>
  <si>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</si>
  <si>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</si>
  <si>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</si>
  <si>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</si>
  <si>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</si>
  <si>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</si>
  <si>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</si>
  <si>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</si>
  <si>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</si>
  <si>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</si>
  <si>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</si>
  <si>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</si>
  <si>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</si>
  <si>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</si>
  <si>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</si>
  <si>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</si>
  <si>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</si>
  <si>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</si>
  <si>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</si>
  <si>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</si>
  <si>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</si>
  <si>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</si>
  <si>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</si>
  <si>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</si>
  <si>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</si>
  <si>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</si>
  <si>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</si>
  <si>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</si>
  <si>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</si>
  <si>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</si>
  <si>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</si>
  <si>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</si>
  <si>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</si>
  <si>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</si>
  <si>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</si>
  <si>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</si>
  <si>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</si>
  <si>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</si>
  <si>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</si>
  <si>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</si>
  <si>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</si>
  <si>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</si>
  <si>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</si>
  <si>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</si>
  <si>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</si>
  <si>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</si>
  <si>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</si>
  <si>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</si>
  <si>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</si>
  <si>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</si>
  <si>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</si>
  <si>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</si>
  <si>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</si>
  <si>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</si>
  <si>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</si>
  <si>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</si>
  <si>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</si>
  <si>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</si>
  <si>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</si>
  <si>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</si>
  <si>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</si>
  <si>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</si>
  <si>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</si>
  <si>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</si>
  <si>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</si>
  <si>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</si>
  <si>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</si>
  <si>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</si>
  <si>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</si>
  <si>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</si>
  <si>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</si>
  <si>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</si>
  <si>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</si>
  <si>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</si>
  <si>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</si>
  <si>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</si>
  <si>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</si>
  <si>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</si>
  <si>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</si>
  <si>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</si>
  <si>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</si>
  <si>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</si>
  <si>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</si>
  <si>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</si>
  <si>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</si>
  <si>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</si>
  <si>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</si>
  <si>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</si>
  <si>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</si>
  <si>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</si>
  <si>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</si>
  <si>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</si>
  <si>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</si>
  <si>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</si>
  <si>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</si>
  <si>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</si>
  <si>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</si>
  <si>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</si>
  <si>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</si>
  <si>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</si>
  <si>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</si>
  <si>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</si>
  <si>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</si>
  <si>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</si>
  <si>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</si>
  <si>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</si>
  <si>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</si>
  <si>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</si>
  <si>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</si>
  <si>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</si>
  <si>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</si>
  <si>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</si>
  <si>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</si>
  <si>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</si>
  <si>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</si>
  <si>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</si>
  <si>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</si>
  <si>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</si>
  <si>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</si>
  <si>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</si>
  <si>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</si>
  <si>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</si>
  <si>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</si>
  <si>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</si>
  <si>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</si>
  <si>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</si>
  <si>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</si>
  <si>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</si>
  <si>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</si>
  <si>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</si>
  <si>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</si>
  <si>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</si>
  <si>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</si>
  <si>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</si>
  <si>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</si>
  <si>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</si>
  <si>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</si>
  <si>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</si>
  <si>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</si>
  <si>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</si>
  <si>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</si>
  <si>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</si>
  <si>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</si>
  <si>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</si>
  <si>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</si>
  <si>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</si>
  <si>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</si>
  <si>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</si>
  <si>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</si>
  <si>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</si>
  <si>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</si>
  <si>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</si>
  <si>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</si>
  <si>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</si>
  <si>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</si>
  <si>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</si>
  <si>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</si>
  <si>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</si>
  <si>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</si>
  <si>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</si>
  <si>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</si>
  <si>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</si>
  <si>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</si>
  <si>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</si>
  <si>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</si>
  <si>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</si>
  <si>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</si>
  <si>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</si>
  <si>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</si>
  <si>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</si>
  <si>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</si>
  <si>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</si>
  <si>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</si>
  <si>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</si>
  <si>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</si>
  <si>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</si>
  <si>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</si>
  <si>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</si>
  <si>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</si>
  <si>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</si>
  <si>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</si>
  <si>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</si>
  <si>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</si>
  <si>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</si>
  <si>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</si>
  <si>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</si>
  <si>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</si>
  <si>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</si>
  <si>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</si>
  <si>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</si>
  <si>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</si>
  <si>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</si>
  <si>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</si>
  <si>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</si>
  <si>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</si>
  <si>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</si>
  <si>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</si>
  <si>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</si>
  <si>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</si>
  <si>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</si>
  <si>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</si>
  <si>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</si>
  <si>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</si>
  <si>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</si>
  <si>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</si>
  <si>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</si>
  <si>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</si>
  <si>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</si>
  <si>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</si>
  <si>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</si>
  <si>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</si>
  <si>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</si>
  <si>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</si>
  <si>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</si>
  <si>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</si>
  <si>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</si>
  <si>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</si>
  <si>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</si>
  <si>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</si>
  <si>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</si>
  <si>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</si>
  <si>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</si>
  <si>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</si>
  <si>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</si>
  <si>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</si>
  <si>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</si>
  <si>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</si>
  <si>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</si>
  <si>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</si>
  <si>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</si>
  <si>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</si>
  <si>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</si>
  <si>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</si>
  <si>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</si>
  <si>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</si>
  <si>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</si>
  <si>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</si>
  <si>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</si>
  <si>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</si>
  <si>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</si>
  <si>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</si>
  <si>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</si>
  <si>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</si>
  <si>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</si>
  <si>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</si>
  <si>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</si>
  <si>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</si>
  <si>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</si>
  <si>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</si>
  <si>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</si>
  <si>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</si>
  <si>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</si>
  <si>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</si>
  <si>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</si>
  <si>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</si>
  <si>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</si>
  <si>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</si>
  <si>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</si>
  <si>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</si>
  <si>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</si>
  <si>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</si>
  <si>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</si>
  <si>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</si>
  <si>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</si>
  <si>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</si>
  <si>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</si>
  <si>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</si>
  <si>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</si>
  <si>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</si>
  <si>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</si>
  <si>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</si>
  <si>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</si>
  <si>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</si>
  <si>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</si>
  <si>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</si>
  <si>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</si>
  <si>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</si>
  <si>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</si>
  <si>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</si>
  <si>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</si>
  <si>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</si>
  <si>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</si>
  <si>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</si>
  <si>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</si>
  <si>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</si>
  <si>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</si>
  <si>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</si>
  <si>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</si>
  <si>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</si>
  <si>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</si>
  <si>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</si>
  <si>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</si>
  <si>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</si>
  <si>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</si>
  <si>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</si>
  <si>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</si>
  <si>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</si>
  <si>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</si>
  <si>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</si>
  <si>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</si>
  <si>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</si>
  <si>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</si>
  <si>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</si>
  <si>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</si>
  <si>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</si>
  <si>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</si>
  <si>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</si>
  <si>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</si>
  <si>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</si>
  <si>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</si>
  <si>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</si>
  <si>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</si>
  <si>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</si>
  <si>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</si>
  <si>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</si>
  <si>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</si>
  <si>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</si>
  <si>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</si>
  <si>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</si>
  <si>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</si>
  <si>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</si>
  <si>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</si>
  <si>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</si>
  <si>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</si>
  <si>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</si>
  <si>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</si>
  <si>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</si>
  <si>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</si>
  <si>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</si>
  <si>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</si>
  <si>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</si>
  <si>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</si>
  <si>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</si>
  <si>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</si>
  <si>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</si>
  <si>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</si>
  <si>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</si>
  <si>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</si>
  <si>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</si>
  <si>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</si>
  <si>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</si>
  <si>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</si>
  <si>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</si>
  <si>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</si>
  <si>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</si>
  <si>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</si>
  <si>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</si>
  <si>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</si>
  <si>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</si>
  <si>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</si>
  <si>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</si>
  <si>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</si>
  <si>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</si>
  <si>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</si>
  <si>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</si>
  <si>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</si>
  <si>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</si>
  <si>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</si>
  <si>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</si>
  <si>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</si>
  <si>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</si>
  <si>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</si>
  <si>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</si>
  <si>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</si>
  <si>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</si>
  <si>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</si>
  <si>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</si>
  <si>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</si>
  <si>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</si>
  <si>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</si>
  <si>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</si>
  <si>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</si>
  <si>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</si>
  <si>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</si>
  <si>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</si>
  <si>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</si>
  <si>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</si>
  <si>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</si>
  <si>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</si>
  <si>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</si>
  <si>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</si>
  <si>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</si>
  <si>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</si>
  <si>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</si>
  <si>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</si>
  <si>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</si>
  <si>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</si>
  <si>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</si>
  <si>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</si>
  <si>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</si>
  <si>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</si>
  <si>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</si>
  <si>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</si>
  <si>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</si>
  <si>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</si>
  <si>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</si>
  <si>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</si>
  <si>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</si>
  <si>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</si>
  <si>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</si>
  <si>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</si>
  <si>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</si>
  <si>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</si>
  <si>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</si>
  <si>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</si>
  <si>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</si>
  <si>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</si>
  <si>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</si>
  <si>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</si>
  <si>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</si>
  <si>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</si>
  <si>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</si>
  <si>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</si>
  <si>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</si>
  <si>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</si>
  <si>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</si>
  <si>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</si>
  <si>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</si>
  <si>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</si>
  <si>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</si>
  <si>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</si>
  <si>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</si>
  <si>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</si>
  <si>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</si>
  <si>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</si>
  <si>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</si>
  <si>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</si>
  <si>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</si>
  <si>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</si>
  <si>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</si>
  <si>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</si>
  <si>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</si>
  <si>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</si>
  <si>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</si>
  <si>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</si>
  <si>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</si>
  <si>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</si>
  <si>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</si>
  <si>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</si>
  <si>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</si>
  <si>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</si>
  <si>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</si>
  <si>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</si>
  <si>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</si>
  <si>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</si>
  <si>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</si>
  <si>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</si>
  <si>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</si>
  <si>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</si>
  <si>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</si>
  <si>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</si>
  <si>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</si>
  <si>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</si>
  <si>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</si>
  <si>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</si>
  <si>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</si>
  <si>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</si>
  <si>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</si>
  <si>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</si>
  <si>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</si>
  <si>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</si>
  <si>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</si>
  <si>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</si>
  <si>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</si>
  <si>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</si>
  <si>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</si>
  <si>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</si>
  <si>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</si>
  <si>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</si>
  <si>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</si>
  <si>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</si>
  <si>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</si>
  <si>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</si>
  <si>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</si>
  <si>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</si>
  <si>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</si>
  <si>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</si>
  <si>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</si>
  <si>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</si>
  <si>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</si>
  <si>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</si>
  <si>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</si>
  <si>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</si>
  <si>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</si>
  <si>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</si>
  <si>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</si>
  <si>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</si>
  <si>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</si>
  <si>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</si>
  <si>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</si>
  <si>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</si>
  <si>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</si>
  <si>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</si>
  <si>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</si>
  <si>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</si>
  <si>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</si>
  <si>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</si>
  <si>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</si>
  <si>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</si>
  <si>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</si>
  <si>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</si>
  <si>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</si>
  <si>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</si>
  <si>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</si>
  <si>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</si>
  <si>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</si>
  <si>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</si>
  <si>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</si>
  <si>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</si>
  <si>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</si>
  <si>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</si>
  <si>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</si>
  <si>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</si>
  <si>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</si>
  <si>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</si>
  <si>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</si>
  <si>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</si>
  <si>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</si>
  <si>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</si>
  <si>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</si>
  <si>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</si>
  <si>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</si>
  <si>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</si>
  <si>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</si>
  <si>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</si>
  <si>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</si>
  <si>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</si>
  <si>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</si>
  <si>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</si>
  <si>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</si>
  <si>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</si>
  <si>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</si>
  <si>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</si>
  <si>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</si>
  <si>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</si>
  <si>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</si>
  <si>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</si>
  <si>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</si>
  <si>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</si>
  <si>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</si>
  <si>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</si>
  <si>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</si>
  <si>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</si>
  <si>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</si>
  <si>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</si>
  <si>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</si>
  <si>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</si>
  <si>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</si>
  <si>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</si>
  <si>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</si>
  <si>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</si>
  <si>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</si>
  <si>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</si>
  <si>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</si>
  <si>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</si>
  <si>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</si>
  <si>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</si>
  <si>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</si>
  <si>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</si>
  <si>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</si>
  <si>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</si>
  <si>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</si>
  <si>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</si>
  <si>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</si>
  <si>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</si>
  <si>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</si>
  <si>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</si>
  <si>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</si>
  <si>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</si>
  <si>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</si>
  <si>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</si>
  <si>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</si>
  <si>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</si>
  <si>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</si>
  <si>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</si>
  <si>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</si>
  <si>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</si>
  <si>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</si>
  <si>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</si>
  <si>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</si>
  <si>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</si>
  <si>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</si>
  <si>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</si>
  <si>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</si>
  <si>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</si>
  <si>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</si>
  <si>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</si>
  <si>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</si>
  <si>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</si>
  <si>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</si>
  <si>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</si>
  <si>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</si>
  <si>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</si>
  <si>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</si>
  <si>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</si>
  <si>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</si>
  <si>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</si>
  <si>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</si>
  <si>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</si>
  <si>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</si>
  <si>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</si>
  <si>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</si>
  <si>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</si>
  <si>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</si>
  <si>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</si>
  <si>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</si>
  <si>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</si>
  <si>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</si>
  <si>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</si>
  <si>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</si>
  <si>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</si>
  <si>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</si>
  <si>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</si>
  <si>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</si>
  <si>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</si>
  <si>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</si>
  <si>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</si>
  <si>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</si>
  <si>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</si>
  <si>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</si>
  <si>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</si>
  <si>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</si>
  <si>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</si>
  <si>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</si>
  <si>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</si>
  <si>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</si>
  <si>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</si>
  <si>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</si>
  <si>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</si>
  <si>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</si>
  <si>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</si>
  <si>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</si>
  <si>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</si>
  <si>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</si>
  <si>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</si>
  <si>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</si>
  <si>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</si>
  <si>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</si>
  <si>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</si>
  <si>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</si>
  <si>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</si>
  <si>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</si>
  <si>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</si>
  <si>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</si>
  <si>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</si>
  <si>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</si>
  <si>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</si>
  <si>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</si>
  <si>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</si>
  <si>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</si>
  <si>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</si>
  <si>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</si>
  <si>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</si>
  <si>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</si>
  <si>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</si>
  <si>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</si>
  <si>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</si>
  <si>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</si>
  <si>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</si>
  <si>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</si>
  <si>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</si>
  <si>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</si>
  <si>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</si>
  <si>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</si>
  <si>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</si>
  <si>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</si>
  <si>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</si>
  <si>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</si>
  <si>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</si>
  <si>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</si>
  <si>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</si>
  <si>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</si>
  <si>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</si>
  <si>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</si>
  <si>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</si>
  <si>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</si>
  <si>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</si>
  <si>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</si>
  <si>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</si>
  <si>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</si>
  <si>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</si>
  <si>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</si>
  <si>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</si>
  <si>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</si>
  <si>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</si>
  <si>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</si>
  <si>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</si>
  <si>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</si>
  <si>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</si>
  <si>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</si>
  <si>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</si>
  <si>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</si>
  <si>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</si>
  <si>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</si>
  <si>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</si>
  <si>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</si>
  <si>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</si>
  <si>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</si>
  <si>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</si>
  <si>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</si>
  <si>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</si>
  <si>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</si>
  <si>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</si>
  <si>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</si>
  <si>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</si>
  <si>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</si>
  <si>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</si>
  <si>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</si>
  <si>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</si>
  <si>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</si>
  <si>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</si>
  <si>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</si>
  <si>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</si>
  <si>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</si>
  <si>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</si>
  <si>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</si>
  <si>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</si>
  <si>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</si>
  <si>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</si>
  <si>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</si>
  <si>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</si>
  <si>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</si>
  <si>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</si>
  <si>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</si>
  <si>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</si>
  <si>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</si>
  <si>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</si>
  <si>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</si>
  <si>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</si>
  <si>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</si>
  <si>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</si>
  <si>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</si>
  <si>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</si>
  <si>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</si>
  <si>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</si>
  <si>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</si>
  <si>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</si>
  <si>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</si>
  <si>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</si>
  <si>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</si>
  <si>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</si>
  <si>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</si>
  <si>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</si>
  <si>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</si>
  <si>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</si>
  <si>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</si>
  <si>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</si>
  <si>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</si>
  <si>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</si>
  <si>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</si>
  <si>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</si>
  <si>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</si>
  <si>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</si>
  <si>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</si>
  <si>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</si>
  <si>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</si>
  <si>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</si>
  <si>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</si>
  <si>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</si>
  <si>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</si>
  <si>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</si>
  <si>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</si>
  <si>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</si>
  <si>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</si>
  <si>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</si>
  <si>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</si>
  <si>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</si>
  <si>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</si>
  <si>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</si>
  <si>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</si>
  <si>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</si>
  <si>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</si>
  <si>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</si>
  <si>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</si>
  <si>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</si>
  <si>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</si>
  <si>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</si>
  <si>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</si>
  <si>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</si>
  <si>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</si>
  <si>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</si>
  <si>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</si>
  <si>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</si>
  <si>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</si>
  <si>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</si>
  <si>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</si>
  <si>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</si>
  <si>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</si>
  <si>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</si>
  <si>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</si>
  <si>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</si>
  <si>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</si>
  <si>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</si>
  <si>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</si>
  <si>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</si>
  <si>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</si>
  <si>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</si>
  <si>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</si>
  <si>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</si>
  <si>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</si>
  <si>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</si>
  <si>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</si>
  <si>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</si>
  <si>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</si>
  <si>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</si>
  <si>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</si>
  <si>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</si>
  <si>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</si>
  <si>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</si>
  <si>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</si>
  <si>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</si>
  <si>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</si>
  <si>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</si>
  <si>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</si>
  <si>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</si>
  <si>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</si>
  <si>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</si>
  <si>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</si>
  <si>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</si>
  <si>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</si>
  <si>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</si>
  <si>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</si>
  <si>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</si>
  <si>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</si>
  <si>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</si>
  <si>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</si>
  <si>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</si>
  <si>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</si>
  <si>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</si>
  <si>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</si>
  <si>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</si>
  <si>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</si>
  <si>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</si>
  <si>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</si>
  <si>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</si>
  <si>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</si>
  <si>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</si>
  <si>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</si>
  <si>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</si>
  <si>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</si>
  <si>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</si>
  <si>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</si>
  <si>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</si>
  <si>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</si>
  <si>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</si>
  <si>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</si>
  <si>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</si>
  <si>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</si>
  <si>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</si>
  <si>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</si>
  <si>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</si>
  <si>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</si>
  <si>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</si>
  <si>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</si>
  <si>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</si>
  <si>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</si>
  <si>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</si>
  <si>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</si>
  <si>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</si>
  <si>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</si>
  <si>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</si>
  <si>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</si>
  <si>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</si>
  <si>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</si>
  <si>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</si>
  <si>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</si>
  <si>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</si>
  <si>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</si>
  <si>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</si>
  <si>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</si>
  <si>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</si>
  <si>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</si>
  <si>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</si>
  <si>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</si>
  <si>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</si>
  <si>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</si>
  <si>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</si>
  <si>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</si>
  <si>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</si>
  <si>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</si>
  <si>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</si>
  <si>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</si>
  <si>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</si>
  <si>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</si>
  <si>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</si>
  <si>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</si>
  <si>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</si>
  <si>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</si>
  <si>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</si>
  <si>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</si>
  <si>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</si>
  <si>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</si>
  <si>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</si>
  <si>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</si>
  <si>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</si>
  <si>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</si>
  <si>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</si>
  <si>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</si>
  <si>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</si>
  <si>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</si>
  <si>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</si>
  <si>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</si>
  <si>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</si>
  <si>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</si>
  <si>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</si>
  <si>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</si>
  <si>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</si>
  <si>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</si>
  <si>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</si>
  <si>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</si>
  <si>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</si>
  <si>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</si>
  <si>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</si>
  <si>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</si>
  <si>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</si>
  <si>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</si>
  <si>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</si>
  <si>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</si>
  <si>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</si>
  <si>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</si>
  <si>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</si>
  <si>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</si>
  <si>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</si>
  <si>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</si>
  <si>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</si>
  <si>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</si>
  <si>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</si>
  <si>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</si>
  <si>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</si>
  <si>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</si>
  <si>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</si>
  <si>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</si>
  <si>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</si>
  <si>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</si>
  <si>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</si>
  <si>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</si>
  <si>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</si>
  <si>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</si>
  <si>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</si>
  <si>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</si>
  <si>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</si>
  <si>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</si>
  <si>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</si>
  <si>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</si>
  <si>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</si>
  <si>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</si>
  <si>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</si>
  <si>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</si>
  <si>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</si>
  <si>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</si>
  <si>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</si>
  <si>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</si>
  <si>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</si>
  <si>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</si>
  <si>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</si>
  <si>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</si>
  <si>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</si>
  <si>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</si>
  <si>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</si>
  <si>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</si>
  <si>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</si>
  <si>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</si>
  <si>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</si>
  <si>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</si>
  <si>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</si>
  <si>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</si>
  <si>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</si>
  <si>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</si>
  <si>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</si>
  <si>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</si>
  <si>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</si>
  <si>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</si>
  <si>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</si>
  <si>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</si>
  <si>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</si>
  <si>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</si>
  <si>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</si>
  <si>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</si>
  <si>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</si>
  <si>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</si>
  <si>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</si>
  <si>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</si>
  <si>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</si>
  <si>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</si>
  <si>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</si>
  <si>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</si>
  <si>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</si>
  <si>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</si>
  <si>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</si>
  <si>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</si>
  <si>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</si>
  <si>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</si>
  <si>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</si>
  <si>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</si>
  <si>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</si>
  <si>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</si>
  <si>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</si>
  <si>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</si>
  <si>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</si>
  <si>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</si>
  <si>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</si>
  <si>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</si>
  <si>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</si>
  <si>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</si>
  <si>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</si>
  <si>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</si>
  <si>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</si>
  <si>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</si>
  <si>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</si>
  <si>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</si>
  <si>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</si>
  <si>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</si>
  <si>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</si>
  <si>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</si>
  <si>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</si>
  <si>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</si>
  <si>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</si>
  <si>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</si>
  <si>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</si>
  <si>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</si>
  <si>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</si>
  <si>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</si>
  <si>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</si>
  <si>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</si>
  <si>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</si>
  <si>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</si>
  <si>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</si>
  <si>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</si>
  <si>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</si>
  <si>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</si>
  <si>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</si>
  <si>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</si>
  <si>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</si>
  <si>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</si>
  <si>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</si>
  <si>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</si>
  <si>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</si>
  <si>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</si>
  <si>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</si>
  <si>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</si>
  <si>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</si>
  <si>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</si>
  <si>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</si>
  <si>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</si>
  <si>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</si>
  <si>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</si>
  <si>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</si>
  <si>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</si>
  <si>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</si>
  <si>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</si>
  <si>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</si>
  <si>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</si>
  <si>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</si>
  <si>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</si>
  <si>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</si>
  <si>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</si>
  <si>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</si>
  <si>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</si>
  <si>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</si>
  <si>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</si>
  <si>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</si>
  <si>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</si>
  <si>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</si>
  <si>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</si>
  <si>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</si>
  <si>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</si>
  <si>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</si>
  <si>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</si>
  <si>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</si>
  <si>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</si>
  <si>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</si>
  <si>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</si>
  <si>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</si>
  <si>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</si>
  <si>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</si>
  <si>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</si>
  <si>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</si>
  <si>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</si>
  <si>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</si>
  <si>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</si>
  <si>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</si>
  <si>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</si>
  <si>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</si>
  <si>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</si>
  <si>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</si>
  <si>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</si>
  <si>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</si>
  <si>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</si>
  <si>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</si>
  <si>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</si>
  <si>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</si>
  <si>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</si>
  <si>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</si>
  <si>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</si>
  <si>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</si>
  <si>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</si>
  <si>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</si>
  <si>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</si>
  <si>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</si>
  <si>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</si>
  <si>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</si>
  <si>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</si>
  <si>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</si>
  <si>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</si>
  <si>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</si>
  <si>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</si>
  <si>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</si>
  <si>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</si>
  <si>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</si>
  <si>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</si>
  <si>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</si>
  <si>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</si>
  <si>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</si>
  <si>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</si>
  <si>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</si>
  <si>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</si>
  <si>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</si>
  <si>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</si>
  <si>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</si>
  <si>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</si>
  <si>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</si>
  <si>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</si>
  <si>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</si>
  <si>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</si>
  <si>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</si>
  <si>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</si>
  <si>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</si>
  <si>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</si>
  <si>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</si>
  <si>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</si>
  <si>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</si>
  <si>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</si>
  <si>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</si>
  <si>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</si>
  <si>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</si>
  <si>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</si>
  <si>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</si>
  <si>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</si>
  <si>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</si>
  <si>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</si>
  <si>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</si>
  <si>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</si>
  <si>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</si>
  <si>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</si>
  <si>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</si>
  <si>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</si>
  <si>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</si>
  <si>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</si>
  <si>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</si>
  <si>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</si>
  <si>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</si>
  <si>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</si>
  <si>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</si>
  <si>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</si>
  <si>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</si>
  <si>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</si>
  <si>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</si>
  <si>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</si>
  <si>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</si>
  <si>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</si>
  <si>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</si>
  <si>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</si>
  <si>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</si>
  <si>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</si>
  <si>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</si>
  <si>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</si>
  <si>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</si>
  <si>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</si>
  <si>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</si>
  <si>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</si>
  <si>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</si>
  <si>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</si>
  <si>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</si>
  <si>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</si>
  <si>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</si>
  <si>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</si>
  <si>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</si>
  <si>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</si>
  <si>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</si>
  <si>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</si>
  <si>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</si>
  <si>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</si>
  <si>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</si>
  <si>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</si>
  <si>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</si>
  <si>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</si>
  <si>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</si>
  <si>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</si>
  <si>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</si>
  <si>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</si>
  <si>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</si>
  <si>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</si>
  <si>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</si>
  <si>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</si>
  <si>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</si>
  <si>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</si>
  <si>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</si>
  <si>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</si>
  <si>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</si>
  <si>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</si>
  <si>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</si>
  <si>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</si>
  <si>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</si>
  <si>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</si>
  <si>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</si>
  <si>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</si>
  <si>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</si>
  <si>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</si>
  <si>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</si>
  <si>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</si>
  <si>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</si>
  <si>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</si>
  <si>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</si>
  <si>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</si>
  <si>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</si>
  <si>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</si>
  <si>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</si>
  <si>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</si>
  <si>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</si>
  <si>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</si>
  <si>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</si>
  <si>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</si>
  <si>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</si>
  <si>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</si>
  <si>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</si>
  <si>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</si>
  <si>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</si>
  <si>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</si>
  <si>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</si>
  <si>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</si>
  <si>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</si>
  <si>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</si>
  <si>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</si>
  <si>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</si>
  <si>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</si>
  <si>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</si>
  <si>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</si>
  <si>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</si>
  <si>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</si>
  <si>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</si>
  <si>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</si>
  <si>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</si>
  <si>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</si>
  <si>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</si>
  <si>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</si>
  <si>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</si>
  <si>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</si>
  <si>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</si>
  <si>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</si>
  <si>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</si>
  <si>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</si>
  <si>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</si>
  <si>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</si>
  <si>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</si>
  <si>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</si>
  <si>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</si>
  <si>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</si>
  <si>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</si>
  <si>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</si>
  <si>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</si>
  <si>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</si>
  <si>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</si>
  <si>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</si>
  <si>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</si>
  <si>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</si>
  <si>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</si>
  <si>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</si>
  <si>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</si>
  <si>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</si>
  <si>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</si>
  <si>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</si>
  <si>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</si>
  <si>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</si>
  <si>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</si>
  <si>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</si>
  <si>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</si>
  <si>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</si>
  <si>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</si>
  <si>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</si>
  <si>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</si>
  <si>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</si>
  <si>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</si>
  <si>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</si>
  <si>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</si>
  <si>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</si>
  <si>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</si>
  <si>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</si>
  <si>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</si>
  <si>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</si>
  <si>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</si>
  <si>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</si>
  <si>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</si>
  <si>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</si>
  <si>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</si>
  <si>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</si>
  <si>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</si>
  <si>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</si>
  <si>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</si>
  <si>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</si>
  <si>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</si>
  <si>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</si>
  <si>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</si>
  <si>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</si>
  <si>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</si>
  <si>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</si>
  <si>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</si>
  <si>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</si>
  <si>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</si>
  <si>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</si>
  <si>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</si>
  <si>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</si>
  <si>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</si>
  <si>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</si>
  <si>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</si>
  <si>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</si>
  <si>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</si>
  <si>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</si>
  <si>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</si>
  <si>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</si>
  <si>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</si>
  <si>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</si>
  <si>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</si>
  <si>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</si>
  <si>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</si>
  <si>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</si>
  <si>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</si>
  <si>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</si>
  <si>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</si>
  <si>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</si>
  <si>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</si>
  <si>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</si>
  <si>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</si>
  <si>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</si>
  <si>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</si>
  <si>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</si>
  <si>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</si>
  <si>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</si>
  <si>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</si>
  <si>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</si>
  <si>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</si>
  <si>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</si>
  <si>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</si>
  <si>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</si>
  <si>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</si>
  <si>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</si>
  <si>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</si>
  <si>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</si>
  <si>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</si>
  <si>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</si>
  <si>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</si>
  <si>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</si>
  <si>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</si>
  <si>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</si>
  <si>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</si>
  <si>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</si>
  <si>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</si>
  <si>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</si>
  <si>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</si>
  <si>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</si>
  <si>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</si>
  <si>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</si>
  <si>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</si>
  <si>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</si>
  <si>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</si>
  <si>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</si>
  <si>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</si>
  <si>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</si>
  <si>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</si>
  <si>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</si>
  <si>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</si>
  <si>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</si>
  <si>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</si>
  <si>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</si>
  <si>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</si>
  <si>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</si>
  <si>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</si>
  <si>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</si>
  <si>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</si>
  <si>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</si>
  <si>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</si>
  <si>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</si>
  <si>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</si>
  <si>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</si>
  <si>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</si>
  <si>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</si>
  <si>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</si>
  <si>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</si>
  <si>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</si>
  <si>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</si>
  <si>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</si>
  <si>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</si>
  <si>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</si>
  <si>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</si>
  <si>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</si>
  <si>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</si>
  <si>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</si>
  <si>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</si>
  <si>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</si>
  <si>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</si>
  <si>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</si>
  <si>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</si>
  <si>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</si>
  <si>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</si>
  <si>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</si>
  <si>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</si>
  <si>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</si>
  <si>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</si>
  <si>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</si>
  <si>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</si>
  <si>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</si>
  <si>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</si>
  <si>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</si>
  <si>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</si>
  <si>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</si>
  <si>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</si>
  <si>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</si>
  <si>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</si>
  <si>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</si>
  <si>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</si>
  <si>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</si>
  <si>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</si>
  <si>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</si>
  <si>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</si>
  <si>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</si>
  <si>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</si>
  <si>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</si>
  <si>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</si>
  <si>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</si>
  <si>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</si>
  <si>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</si>
  <si>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</si>
  <si>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</si>
  <si>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</si>
  <si>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</si>
  <si>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</si>
  <si>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</si>
  <si>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</si>
  <si>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</si>
  <si>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</si>
  <si>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</si>
  <si>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</si>
  <si>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</si>
  <si>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</si>
  <si>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</si>
  <si>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</si>
  <si>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</si>
  <si>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</si>
  <si>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</si>
  <si>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</si>
  <si>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</si>
  <si>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</si>
  <si>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</si>
  <si>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</si>
  <si>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</si>
  <si>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</si>
  <si>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</si>
  <si>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</si>
  <si>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</si>
  <si>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</si>
  <si>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</si>
  <si>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</si>
  <si>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</si>
  <si>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</si>
  <si>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</si>
  <si>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</si>
  <si>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</si>
  <si>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</si>
  <si>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</si>
  <si>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</si>
  <si>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</si>
  <si>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</si>
  <si>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</si>
  <si>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</si>
  <si>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</si>
  <si>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</si>
  <si>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</si>
  <si>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</si>
  <si>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</si>
  <si>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</si>
  <si>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</si>
  <si>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</si>
  <si>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</si>
  <si>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</si>
  <si>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</si>
  <si>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</si>
  <si>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</si>
  <si>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</si>
  <si>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</si>
  <si>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</si>
  <si>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</si>
  <si>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</si>
  <si>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</si>
  <si>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</si>
  <si>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</si>
  <si>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</si>
  <si>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</si>
  <si>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</si>
  <si>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</si>
  <si>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</si>
  <si>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</si>
  <si>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</si>
  <si>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</si>
  <si>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</si>
  <si>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</si>
  <si>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</si>
  <si>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</si>
  <si>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</si>
  <si>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</si>
  <si>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</si>
  <si>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</si>
  <si>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</si>
  <si>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</si>
  <si>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</si>
  <si>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</si>
  <si>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</si>
  <si>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</si>
  <si>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</si>
  <si>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</si>
  <si>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</si>
  <si>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</si>
  <si>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</si>
  <si>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</si>
  <si>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</si>
  <si>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</si>
  <si>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</si>
  <si>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</si>
  <si>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</si>
  <si>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</si>
  <si>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</si>
  <si>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</si>
  <si>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</si>
  <si>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</si>
  <si>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</si>
  <si>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</si>
  <si>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</si>
  <si>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</si>
  <si>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</si>
  <si>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</si>
  <si>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</si>
  <si>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</si>
  <si>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</si>
  <si>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</si>
  <si>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</si>
  <si>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</si>
  <si>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</si>
  <si>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</si>
  <si>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</si>
  <si>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</si>
  <si>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</si>
  <si>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</si>
  <si>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</si>
  <si>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</si>
  <si>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</si>
  <si>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</si>
  <si>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</si>
  <si>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</si>
  <si>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</si>
  <si>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</si>
  <si>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</si>
  <si>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</si>
  <si>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</si>
  <si>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</si>
  <si>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</si>
  <si>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</si>
  <si>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</si>
  <si>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</si>
  <si>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</si>
  <si>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</si>
  <si>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</si>
  <si>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</si>
  <si>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</si>
  <si>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</si>
  <si>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</si>
  <si>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</si>
  <si>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</si>
  <si>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</si>
  <si>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</si>
  <si>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</si>
  <si>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</si>
  <si>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</si>
  <si>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</si>
  <si>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</si>
  <si>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</si>
  <si>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</si>
  <si>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</si>
  <si>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</si>
  <si>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</si>
  <si>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</si>
  <si>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</si>
  <si>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</si>
  <si>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</si>
  <si>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</si>
  <si>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</si>
  <si>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</si>
  <si>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</si>
  <si>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</si>
  <si>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</si>
  <si>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</si>
  <si>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</si>
  <si>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</si>
  <si>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</si>
  <si>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</si>
  <si>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</si>
  <si>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</si>
  <si>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</si>
  <si>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</si>
  <si>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</si>
  <si>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</si>
  <si>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</si>
  <si>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</si>
  <si>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</si>
  <si>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</si>
  <si>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</si>
  <si>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</si>
  <si>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</si>
  <si>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</si>
  <si>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</si>
  <si>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</si>
  <si>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</si>
  <si>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</si>
  <si>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</si>
  <si>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</si>
  <si>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</si>
  <si>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</si>
  <si>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</si>
  <si>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</si>
  <si>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</si>
  <si>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</si>
  <si>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</si>
  <si>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</si>
  <si>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</si>
  <si>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</si>
  <si>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</si>
  <si>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</si>
  <si>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</si>
  <si>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</si>
  <si>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</si>
  <si>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</si>
  <si>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</si>
  <si>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</si>
  <si>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</si>
  <si>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</si>
  <si>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</si>
  <si>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</si>
  <si>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</si>
  <si>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</si>
  <si>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</si>
  <si>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</si>
  <si>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</si>
  <si>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</si>
  <si>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</si>
  <si>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</si>
  <si>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</si>
  <si>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</si>
  <si>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</si>
  <si>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</si>
  <si>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</si>
  <si>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</si>
  <si>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</si>
  <si>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</si>
  <si>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</si>
  <si>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</si>
  <si>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</si>
  <si>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</si>
  <si>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</si>
  <si>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</si>
  <si>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</si>
  <si>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</si>
  <si>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</si>
  <si>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</si>
  <si>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</si>
  <si>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</si>
  <si>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</si>
  <si>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</si>
  <si>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</si>
  <si>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</si>
  <si>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</si>
  <si>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</si>
  <si>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</si>
  <si>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</si>
  <si>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</si>
  <si>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</si>
  <si>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</si>
  <si>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</si>
  <si>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</si>
  <si>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</si>
  <si>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</si>
  <si>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</si>
  <si>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</si>
  <si>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</si>
  <si>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</si>
  <si>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</si>
  <si>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</si>
  <si>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</si>
  <si>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</si>
  <si>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</si>
  <si>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</si>
  <si>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</si>
  <si>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</si>
  <si>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</si>
  <si>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</si>
  <si>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</si>
  <si>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</si>
  <si>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</si>
  <si>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</si>
  <si>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</si>
  <si>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</si>
  <si>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</si>
  <si>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</si>
  <si>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</si>
  <si>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</si>
  <si>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</si>
  <si>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</si>
  <si>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</si>
  <si>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</si>
  <si>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</si>
  <si>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</si>
  <si>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</si>
  <si>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</si>
  <si>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</si>
  <si>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</si>
  <si>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</si>
  <si>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</si>
  <si>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</si>
  <si>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</si>
  <si>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</si>
  <si>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</si>
  <si>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</si>
  <si>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</si>
  <si>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</si>
  <si>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</si>
  <si>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</si>
  <si>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</si>
  <si>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</si>
  <si>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</si>
  <si>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</si>
  <si>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</si>
  <si>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</si>
  <si>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</si>
  <si>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</si>
  <si>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</si>
  <si>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</si>
  <si>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</si>
  <si>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</si>
  <si>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</si>
  <si>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</si>
  <si>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</si>
  <si>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</si>
  <si>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</si>
  <si>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</si>
  <si>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</si>
  <si>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</si>
  <si>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</si>
  <si>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</si>
  <si>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</si>
  <si>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</si>
  <si>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</si>
  <si>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</si>
  <si>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</si>
  <si>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</si>
  <si>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</si>
  <si>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</si>
  <si>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</si>
  <si>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</si>
  <si>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</si>
  <si>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</si>
  <si>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</si>
  <si>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</si>
  <si>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</si>
  <si>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</si>
  <si>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</si>
  <si>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</si>
  <si>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</si>
  <si>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</si>
  <si>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</si>
  <si>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</si>
  <si>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</si>
  <si>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</si>
  <si>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</si>
  <si>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</si>
  <si>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</si>
  <si>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</si>
  <si>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</si>
  <si>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</si>
  <si>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</si>
  <si>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</si>
  <si>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</si>
  <si>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</si>
  <si>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</si>
  <si>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</si>
  <si>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</si>
  <si>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</si>
  <si>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</si>
  <si>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</si>
  <si>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</si>
  <si>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</si>
  <si>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</si>
  <si>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</si>
  <si>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</si>
  <si>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</si>
  <si>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</si>
  <si>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</si>
  <si>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</si>
  <si>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</si>
  <si>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</si>
  <si>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</si>
  <si>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</si>
  <si>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</si>
  <si>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</si>
  <si>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</si>
  <si>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</si>
  <si>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</si>
  <si>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</si>
  <si>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</si>
  <si>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</si>
  <si>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</si>
  <si>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</si>
  <si>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</si>
  <si>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</si>
  <si>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</si>
  <si>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</si>
  <si>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</si>
  <si>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</si>
  <si>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</si>
  <si>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</si>
  <si>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</si>
  <si>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</si>
  <si>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</si>
  <si>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</si>
  <si>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</si>
  <si>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</si>
  <si>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</si>
  <si>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</si>
  <si>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</si>
  <si>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</si>
  <si>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</si>
  <si>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</si>
  <si>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</si>
  <si>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</si>
  <si>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</si>
  <si>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</si>
  <si>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</si>
  <si>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</si>
  <si>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</si>
  <si>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</si>
  <si>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</si>
  <si>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</si>
  <si>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</si>
  <si>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</si>
  <si>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</si>
  <si>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</si>
  <si>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</si>
  <si>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</si>
  <si>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</si>
  <si>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</si>
  <si>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</si>
  <si>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</si>
  <si>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</si>
  <si>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</si>
  <si>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</si>
  <si>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</si>
  <si>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</si>
  <si>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</si>
  <si>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</si>
  <si>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</si>
  <si>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</si>
  <si>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</si>
  <si>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</si>
  <si>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</si>
  <si>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</si>
  <si>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</si>
  <si>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</si>
  <si>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</si>
  <si>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</si>
  <si>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</si>
  <si>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</si>
  <si>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</si>
  <si>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</si>
  <si>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</si>
  <si>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</si>
  <si>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</si>
  <si>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</si>
  <si>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</si>
  <si>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</si>
  <si>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</si>
  <si>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</si>
  <si>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</si>
  <si>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</si>
  <si>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</si>
  <si>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</si>
  <si>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</si>
  <si>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</si>
  <si>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</si>
  <si>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</si>
  <si>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</si>
  <si>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</si>
  <si>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</si>
  <si>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</si>
  <si>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</si>
  <si>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</si>
  <si>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</si>
  <si>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</si>
  <si>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</si>
  <si>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</si>
  <si>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</si>
  <si>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</si>
  <si>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</si>
  <si>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</si>
  <si>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</si>
  <si>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</si>
  <si>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</si>
  <si>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</si>
  <si>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</si>
  <si>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</si>
  <si>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</si>
  <si>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</si>
  <si>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</si>
  <si>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</si>
  <si>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</si>
  <si>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</si>
  <si>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</si>
  <si>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</si>
  <si>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</si>
  <si>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</si>
  <si>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</si>
  <si>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</si>
  <si>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</si>
  <si>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</si>
  <si>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</si>
  <si>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</si>
  <si>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</si>
  <si>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</si>
  <si>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</si>
  <si>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</si>
  <si>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</si>
  <si>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</si>
  <si>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</si>
  <si>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</si>
  <si>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</si>
  <si>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</si>
  <si>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</si>
  <si>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</si>
  <si>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</si>
  <si>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</si>
  <si>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</si>
  <si>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</si>
  <si>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</si>
  <si>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</si>
  <si>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</si>
  <si>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</si>
  <si>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</si>
  <si>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</si>
  <si>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</si>
  <si>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</si>
  <si>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</si>
  <si>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</si>
  <si>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</si>
  <si>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</si>
  <si>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</si>
  <si>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</si>
  <si>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</si>
  <si>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</si>
  <si>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</si>
  <si>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</si>
  <si>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</si>
  <si>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</si>
  <si>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</si>
  <si>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</si>
  <si>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</si>
  <si>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</si>
  <si>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</si>
  <si>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</si>
  <si>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</si>
  <si>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</si>
  <si>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</si>
  <si>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</si>
  <si>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</si>
  <si>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</si>
  <si>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</si>
  <si>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</si>
  <si>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</si>
  <si>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</si>
  <si>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</si>
  <si>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</si>
  <si>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</si>
  <si>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</si>
  <si>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</si>
  <si>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</si>
  <si>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</si>
  <si>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</si>
  <si>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</si>
  <si>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</si>
  <si>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</si>
  <si>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</si>
  <si>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</si>
  <si>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</si>
  <si>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</si>
  <si>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</si>
  <si>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</si>
  <si>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</si>
  <si>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</si>
  <si>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</si>
  <si>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</si>
  <si>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</si>
  <si>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</si>
  <si>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</si>
  <si>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</si>
  <si>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</si>
  <si>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</si>
  <si>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</si>
  <si>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</si>
  <si>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</si>
  <si>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</si>
  <si>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</si>
  <si>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</si>
  <si>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</si>
  <si>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</si>
  <si>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</si>
  <si>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</si>
  <si>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</si>
  <si>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</si>
  <si>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</si>
  <si>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</si>
  <si>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</si>
  <si>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</si>
  <si>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</si>
  <si>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</si>
  <si>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</si>
  <si>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</si>
  <si>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</si>
  <si>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</si>
  <si>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</si>
  <si>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</si>
  <si>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</si>
  <si>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</si>
  <si>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</si>
  <si>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</si>
  <si>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</si>
  <si>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</si>
  <si>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</si>
  <si>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</si>
  <si>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</si>
  <si>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</si>
  <si>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</si>
  <si>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</si>
  <si>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</si>
  <si>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</si>
  <si>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</si>
  <si>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</si>
  <si>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</si>
  <si>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</si>
  <si>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</si>
  <si>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</si>
  <si>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</si>
  <si>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</si>
  <si>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</si>
  <si>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</si>
  <si>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</si>
  <si>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</si>
  <si>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</si>
  <si>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</si>
  <si>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</si>
  <si>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</si>
  <si>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</si>
  <si>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</si>
  <si>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</si>
  <si>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</si>
  <si>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</si>
  <si>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</si>
  <si>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</si>
  <si>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</si>
  <si>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</si>
  <si>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</si>
  <si>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</si>
  <si>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</si>
  <si>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</si>
  <si>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</si>
  <si>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</si>
  <si>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</si>
  <si>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</si>
  <si>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</si>
  <si>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</si>
  <si>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</si>
  <si>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</si>
  <si>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</si>
  <si>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</si>
  <si>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</si>
  <si>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</si>
  <si>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</si>
  <si>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</si>
  <si>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</si>
  <si>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</si>
  <si>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</si>
  <si>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</si>
  <si>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</si>
  <si>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</si>
  <si>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</si>
  <si>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</si>
  <si>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</si>
  <si>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</si>
  <si>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</si>
  <si>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</si>
  <si>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</si>
  <si>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</si>
  <si>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</si>
  <si>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</si>
  <si>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</si>
  <si>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</si>
  <si>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</si>
  <si>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</si>
  <si>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</si>
  <si>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</si>
  <si>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</si>
  <si>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</si>
  <si>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</si>
  <si>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</si>
  <si>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</si>
  <si>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</si>
  <si>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</si>
  <si>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</si>
  <si>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</si>
  <si>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</si>
  <si>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</si>
  <si>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</si>
  <si>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</si>
  <si>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</si>
  <si>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</si>
  <si>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</si>
  <si>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</si>
  <si>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</si>
  <si>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</si>
  <si>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</si>
  <si>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</si>
  <si>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</si>
  <si>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</si>
  <si>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</si>
  <si>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</si>
  <si>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</si>
  <si>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</si>
  <si>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</si>
  <si>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</si>
  <si>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</si>
  <si>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</si>
  <si>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</si>
  <si>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</si>
  <si>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</si>
  <si>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</si>
  <si>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</si>
  <si>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</si>
  <si>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</si>
  <si>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</si>
  <si>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</si>
  <si>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</si>
  <si>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</si>
  <si>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</si>
  <si>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</si>
  <si>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</si>
  <si>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</si>
  <si>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</si>
  <si>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</si>
  <si>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</si>
  <si>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</si>
  <si>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</si>
  <si>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</si>
  <si>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</si>
  <si>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</si>
  <si>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</si>
  <si>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</si>
  <si>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</si>
  <si>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</si>
  <si>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</si>
  <si>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</si>
  <si>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</si>
  <si>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</si>
  <si>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</si>
  <si>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</si>
  <si>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</si>
  <si>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</si>
  <si>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</si>
  <si>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</si>
  <si>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</si>
  <si>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</si>
  <si>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</si>
  <si>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</si>
  <si>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</si>
  <si>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</si>
  <si>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</si>
  <si>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</si>
  <si>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</si>
  <si>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</si>
  <si>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</si>
  <si>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</si>
  <si>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</si>
  <si>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</si>
  <si>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</si>
  <si>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</si>
  <si>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</si>
  <si>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</si>
  <si>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</si>
  <si>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</si>
  <si>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</si>
  <si>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</si>
  <si>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</si>
  <si>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</si>
  <si>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</si>
  <si>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</si>
  <si>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</si>
  <si>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</si>
  <si>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</si>
  <si>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</si>
  <si>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</si>
  <si>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</si>
  <si>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</si>
  <si>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</si>
  <si>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</si>
  <si>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</si>
  <si>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</si>
  <si>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</si>
  <si>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</si>
  <si>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</si>
  <si>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</si>
  <si>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</si>
  <si>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</si>
  <si>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</si>
  <si>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</si>
  <si>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</si>
  <si>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</si>
  <si>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</si>
  <si>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</si>
  <si>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</si>
  <si>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</si>
  <si>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</si>
  <si>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</si>
  <si>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</si>
  <si>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</si>
  <si>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</si>
  <si>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</si>
  <si>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</si>
  <si>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</si>
  <si>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</si>
  <si>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</si>
  <si>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</si>
  <si>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</si>
  <si>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</si>
  <si>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</si>
  <si>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</si>
  <si>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</si>
  <si>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</si>
  <si>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</si>
  <si>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</si>
  <si>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</si>
  <si>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</si>
  <si>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</si>
  <si>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</si>
  <si>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</si>
  <si>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</si>
  <si>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</si>
  <si>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</si>
  <si>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</si>
  <si>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</si>
  <si>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</si>
  <si>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</si>
  <si>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</si>
  <si>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</si>
  <si>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</si>
  <si>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</si>
  <si>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</si>
  <si>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</si>
  <si>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</si>
  <si>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</si>
  <si>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</si>
  <si>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</si>
  <si>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</si>
  <si>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</si>
  <si>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</si>
  <si>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</si>
  <si>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</si>
  <si>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</si>
  <si>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</si>
  <si>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</si>
  <si>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</si>
  <si>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</si>
  <si>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</si>
  <si>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</si>
  <si>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</si>
  <si>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</si>
  <si>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</si>
  <si>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</si>
  <si>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</si>
  <si>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</si>
  <si>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</si>
  <si>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</si>
  <si>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</si>
  <si>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</si>
  <si>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</si>
  <si>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</si>
  <si>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</si>
  <si>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</si>
  <si>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</si>
  <si>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</si>
  <si>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</si>
  <si>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</si>
  <si>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</si>
  <si>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</si>
  <si>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</si>
  <si>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</si>
  <si>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</si>
  <si>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</si>
  <si>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</si>
  <si>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</si>
  <si>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</si>
  <si>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</si>
  <si>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</si>
  <si>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</si>
  <si>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</si>
  <si>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</si>
  <si>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</si>
  <si>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</si>
  <si>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</si>
  <si>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</si>
  <si>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</si>
  <si>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</si>
  <si>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</si>
  <si>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</si>
  <si>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</si>
  <si>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</si>
  <si>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</si>
  <si>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</si>
  <si>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</si>
  <si>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</si>
  <si>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</si>
  <si>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</si>
  <si>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</si>
  <si>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</si>
  <si>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</si>
  <si>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</si>
  <si>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</si>
  <si>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</si>
  <si>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</si>
  <si>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</si>
  <si>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</si>
  <si>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</si>
  <si>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</si>
  <si>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</si>
  <si>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</si>
  <si>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</si>
  <si>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</si>
  <si>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</si>
  <si>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</si>
  <si>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</si>
  <si>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</si>
  <si>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</si>
  <si>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</si>
  <si>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</si>
  <si>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</si>
  <si>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</si>
  <si>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</si>
  <si>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</si>
  <si>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</si>
  <si>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</si>
  <si>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</si>
  <si>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</si>
  <si>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</si>
  <si>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</si>
  <si>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</si>
  <si>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</si>
  <si>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</si>
  <si>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</si>
  <si>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</si>
  <si>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</si>
  <si>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</si>
  <si>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</si>
  <si>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</si>
  <si>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</si>
  <si>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</si>
  <si>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</si>
  <si>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</si>
  <si>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</si>
  <si>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</si>
  <si>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</si>
  <si>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</si>
  <si>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</si>
  <si>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</si>
  <si>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</si>
  <si>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</si>
  <si>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</si>
  <si>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</si>
  <si>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</si>
  <si>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</si>
  <si>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</si>
  <si>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</si>
  <si>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</si>
  <si>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</si>
  <si>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</si>
  <si>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</si>
  <si>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</si>
  <si>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</si>
  <si>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</si>
  <si>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</si>
  <si>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</si>
  <si>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</si>
  <si>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</si>
  <si>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</si>
  <si>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</si>
  <si>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</si>
  <si>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</si>
  <si>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</si>
  <si>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</si>
  <si>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</si>
  <si>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</si>
  <si>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</si>
  <si>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</si>
  <si>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</si>
  <si>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</si>
  <si>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</si>
  <si>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</si>
  <si>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</si>
  <si>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</si>
  <si>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</si>
  <si>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</si>
  <si>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</si>
  <si>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</si>
  <si>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</si>
  <si>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</si>
  <si>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</si>
  <si>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</si>
  <si>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</si>
  <si>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</si>
  <si>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</si>
  <si>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</si>
  <si>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</si>
  <si>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</si>
  <si>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</si>
  <si>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</si>
  <si>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</si>
  <si>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</si>
  <si>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</si>
  <si>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</si>
  <si>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</si>
  <si>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</si>
  <si>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</si>
  <si>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</si>
  <si>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</si>
  <si>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</si>
  <si>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</si>
  <si>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</si>
  <si>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</si>
  <si>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</si>
  <si>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</si>
  <si>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</si>
  <si>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</si>
  <si>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</si>
  <si>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</si>
  <si>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</si>
  <si>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</si>
  <si>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</si>
  <si>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</si>
  <si>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</si>
  <si>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</si>
  <si>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</si>
  <si>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</si>
  <si>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</si>
  <si>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</si>
  <si>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</si>
  <si>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</si>
  <si>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</si>
  <si>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</si>
  <si>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</si>
  <si>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</si>
  <si>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</si>
  <si>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</si>
  <si>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</si>
  <si>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</si>
  <si>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</si>
  <si>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</si>
  <si>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</si>
  <si>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</si>
  <si>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</si>
  <si>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</si>
  <si>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</si>
  <si>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</si>
  <si>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</si>
  <si>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</si>
  <si>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</si>
  <si>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</si>
  <si>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</si>
  <si>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</si>
  <si>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</si>
  <si>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</si>
  <si>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</si>
  <si>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</si>
  <si>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</si>
  <si>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</si>
  <si>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</si>
  <si>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</si>
  <si>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</si>
  <si>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</si>
  <si>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</si>
  <si>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</si>
  <si>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</si>
  <si>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</si>
  <si>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</si>
  <si>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</si>
  <si>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</si>
  <si>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</si>
  <si>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</si>
  <si>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</si>
  <si>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</si>
  <si>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</si>
  <si>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</si>
  <si>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</si>
  <si>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</si>
  <si>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</si>
  <si>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</si>
  <si>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</si>
  <si>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</si>
  <si>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</si>
  <si>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</si>
  <si>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</si>
  <si>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</si>
  <si>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</si>
  <si>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</si>
  <si>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</si>
  <si>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</si>
  <si>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</si>
  <si>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</si>
  <si>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</si>
  <si>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</si>
  <si>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</si>
  <si>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</si>
  <si>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</si>
  <si>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</si>
  <si>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</si>
  <si>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</si>
  <si>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</si>
  <si>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</si>
  <si>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</si>
  <si>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</si>
  <si>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</si>
  <si>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</si>
  <si>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</si>
  <si>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</si>
  <si>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</si>
  <si>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</si>
  <si>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</si>
  <si>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</si>
  <si>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</si>
  <si>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</si>
  <si>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</si>
  <si>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</si>
  <si>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</si>
  <si>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</si>
  <si>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</si>
  <si>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</si>
  <si>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</si>
  <si>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</si>
  <si>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</si>
  <si>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</si>
  <si>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</si>
  <si>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</si>
  <si>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</si>
  <si>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</si>
  <si>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</si>
  <si>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</si>
  <si>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</si>
  <si>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</si>
  <si>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</si>
  <si>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</si>
  <si>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</si>
  <si>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</si>
  <si>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</si>
  <si>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</si>
  <si>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</si>
  <si>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</si>
  <si>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</si>
  <si>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</si>
  <si>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</si>
  <si>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</si>
  <si>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</si>
  <si>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</si>
  <si>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</si>
  <si>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</si>
  <si>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</si>
  <si>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</si>
  <si>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</si>
  <si>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</si>
  <si>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</si>
  <si>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</si>
  <si>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</si>
  <si>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</si>
  <si>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</si>
  <si>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</si>
  <si>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</si>
  <si>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</si>
  <si>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</si>
  <si>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</si>
  <si>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</si>
  <si>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</si>
  <si>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</si>
  <si>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</si>
  <si>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</si>
  <si>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</si>
  <si>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</si>
  <si>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</si>
  <si>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</si>
  <si>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</si>
  <si>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</si>
  <si>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</si>
  <si>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</si>
  <si>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</si>
  <si>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</si>
  <si>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</si>
  <si>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</si>
  <si>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</si>
  <si>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</si>
  <si>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</si>
  <si>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</si>
  <si>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</si>
  <si>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</si>
  <si>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</si>
  <si>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</si>
  <si>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</si>
  <si>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</si>
  <si>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</si>
  <si>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</si>
  <si>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</si>
  <si>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</si>
  <si>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</si>
  <si>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</si>
  <si>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</si>
  <si>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</si>
  <si>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</si>
  <si>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</si>
  <si>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</si>
  <si>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</si>
  <si>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</si>
  <si>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</si>
  <si>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</si>
  <si>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</si>
  <si>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</si>
  <si>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</si>
  <si>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</si>
  <si>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</si>
  <si>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</si>
  <si>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</si>
  <si>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</si>
  <si>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</si>
  <si>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</si>
  <si>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</si>
  <si>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</si>
  <si>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</si>
  <si>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</si>
  <si>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</si>
  <si>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</si>
  <si>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</si>
  <si>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</si>
  <si>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</si>
  <si>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</si>
  <si>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</si>
  <si>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</si>
  <si>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</si>
  <si>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</si>
  <si>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</si>
  <si>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</si>
  <si>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</si>
  <si>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</si>
  <si>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</si>
  <si>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</si>
  <si>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</si>
  <si>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</si>
  <si>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</si>
  <si>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</si>
  <si>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</si>
  <si>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</si>
  <si>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</si>
  <si>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</si>
  <si>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</si>
  <si>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</si>
  <si>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</si>
  <si>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</si>
  <si>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</si>
  <si>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</si>
  <si>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</si>
  <si>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</si>
  <si>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</si>
  <si>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</si>
  <si>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</si>
  <si>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</si>
  <si>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</si>
  <si>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</si>
  <si>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</si>
  <si>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</si>
  <si>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</si>
  <si>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</si>
  <si>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</si>
  <si>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</si>
  <si>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</si>
  <si>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</si>
  <si>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</si>
  <si>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</si>
  <si>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</si>
  <si>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</si>
  <si>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</si>
  <si>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</si>
  <si>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</si>
  <si>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</si>
  <si>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</si>
  <si>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</si>
  <si>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</si>
  <si>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</si>
  <si>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</si>
  <si>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</si>
  <si>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</si>
  <si>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</si>
  <si>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</si>
  <si>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</si>
  <si>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</si>
  <si>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</si>
  <si>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</si>
  <si>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</si>
  <si>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</si>
  <si>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</si>
  <si>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</si>
  <si>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</si>
  <si>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</si>
  <si>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</si>
  <si>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</si>
  <si>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</si>
  <si>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</si>
  <si>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</si>
  <si>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</si>
  <si>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</si>
  <si>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</si>
  <si>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</si>
  <si>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</si>
  <si>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</si>
  <si>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</si>
  <si>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</si>
  <si>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</si>
  <si>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</si>
  <si>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</si>
  <si>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</si>
  <si>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</si>
  <si>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</si>
  <si>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</si>
  <si>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</si>
  <si>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</si>
  <si>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</si>
  <si>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</si>
  <si>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</si>
  <si>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</si>
  <si>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</si>
  <si>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</si>
  <si>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</si>
  <si>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</si>
  <si>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</si>
  <si>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</si>
  <si>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</si>
  <si>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</si>
  <si>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</si>
  <si>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</si>
  <si>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</si>
  <si>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</si>
  <si>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</si>
  <si>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</si>
  <si>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</si>
  <si>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</si>
  <si>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</si>
  <si>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</si>
  <si>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</si>
  <si>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</si>
  <si>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</si>
  <si>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</si>
  <si>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</si>
  <si>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</si>
  <si>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</si>
  <si>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</si>
  <si>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</si>
  <si>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</si>
  <si>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</si>
  <si>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</si>
  <si>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</si>
  <si>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</si>
  <si>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</si>
  <si>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</si>
  <si>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</si>
  <si>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</si>
  <si>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</si>
  <si>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</si>
  <si>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</si>
  <si>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</si>
  <si>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</si>
  <si>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</si>
  <si>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</si>
  <si>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</si>
  <si>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</si>
  <si>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</si>
  <si>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</si>
  <si>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</si>
  <si>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</si>
  <si>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</si>
  <si>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</si>
  <si>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</si>
  <si>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</si>
  <si>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</si>
  <si>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</si>
  <si>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</si>
  <si>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</si>
  <si>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</si>
  <si>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</si>
  <si>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</si>
  <si>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</si>
  <si>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</si>
  <si>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</si>
  <si>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</si>
  <si>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</si>
  <si>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</si>
  <si>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</si>
  <si>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</si>
  <si>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</si>
  <si>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</si>
  <si>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</si>
  <si>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</si>
  <si>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</si>
  <si>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</si>
  <si>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</si>
  <si>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</si>
  <si>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</si>
  <si>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</si>
  <si>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</si>
  <si>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</si>
  <si>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</si>
  <si>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</si>
  <si>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</si>
  <si>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</si>
  <si>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</si>
  <si>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</si>
  <si>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</si>
  <si>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</si>
  <si>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</si>
  <si>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</si>
  <si>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</si>
  <si>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</si>
  <si>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</si>
  <si>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</si>
  <si>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</si>
  <si>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</si>
  <si>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</si>
  <si>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</si>
  <si>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</si>
  <si>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</si>
  <si>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</si>
  <si>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</si>
  <si>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</si>
  <si>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</si>
  <si>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</si>
  <si>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</si>
  <si>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</si>
  <si>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</si>
  <si>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</si>
  <si>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</si>
  <si>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</si>
  <si>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</si>
  <si>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</si>
  <si>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</si>
  <si>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</si>
  <si>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</si>
  <si>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</si>
  <si>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</si>
  <si>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</si>
  <si>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</si>
  <si>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</si>
  <si>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</si>
  <si>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</si>
  <si>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</si>
  <si>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</si>
  <si>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</si>
  <si>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</si>
  <si>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</si>
  <si>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</si>
  <si>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</si>
  <si>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</si>
  <si>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</si>
  <si>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</si>
  <si>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</si>
  <si>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</si>
  <si>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</si>
  <si>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</si>
  <si>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</si>
  <si>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</si>
  <si>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</si>
  <si>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</si>
  <si>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</si>
  <si>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</si>
  <si>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</si>
  <si>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</si>
  <si>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</si>
  <si>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</si>
  <si>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</si>
  <si>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</si>
  <si>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</si>
  <si>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</si>
  <si>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</si>
  <si>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</si>
  <si>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</si>
  <si>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</si>
  <si>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</si>
  <si>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</si>
  <si>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</si>
  <si>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</si>
  <si>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</si>
  <si>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</si>
  <si>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</si>
  <si>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</si>
  <si>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</si>
  <si>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</si>
  <si>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</si>
  <si>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</si>
  <si>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</si>
  <si>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</si>
  <si>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</si>
  <si>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</si>
  <si>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</si>
  <si>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</si>
  <si>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</si>
  <si>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</si>
  <si>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</si>
  <si>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</si>
  <si>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</si>
  <si>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</si>
  <si>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</si>
  <si>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</si>
  <si>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</si>
  <si>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</si>
  <si>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</si>
  <si>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</si>
  <si>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</si>
  <si>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</si>
  <si>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</si>
  <si>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</si>
  <si>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</si>
  <si>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</si>
  <si>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</si>
  <si>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</si>
  <si>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</si>
  <si>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</si>
  <si>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</si>
  <si>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</si>
  <si>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</si>
  <si>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</si>
  <si>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</si>
  <si>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</si>
  <si>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</si>
  <si>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</si>
  <si>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</si>
  <si>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</si>
  <si>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</si>
  <si>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</si>
  <si>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</si>
  <si>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</si>
  <si>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</si>
  <si>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</si>
  <si>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</si>
  <si>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</si>
  <si>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</si>
  <si>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</si>
  <si>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</si>
  <si>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</si>
  <si>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</si>
  <si>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</si>
  <si>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</si>
  <si>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</si>
  <si>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</si>
  <si>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</si>
  <si>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</si>
  <si>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</si>
  <si>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</si>
  <si>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</si>
  <si>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</si>
  <si>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</si>
  <si>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</si>
  <si>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</si>
  <si>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</si>
  <si>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</si>
  <si>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</si>
  <si>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</si>
  <si>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</si>
  <si>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</si>
  <si>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</si>
  <si>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</si>
  <si>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</si>
  <si>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</si>
  <si>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</si>
  <si>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</si>
  <si>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</si>
  <si>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</si>
  <si>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</si>
  <si>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</si>
  <si>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</si>
  <si>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</si>
  <si>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</si>
  <si>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</si>
  <si>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</si>
  <si>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</si>
  <si>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</si>
  <si>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</si>
  <si>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</si>
  <si>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</si>
  <si>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</si>
  <si>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</si>
  <si>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</si>
  <si>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</si>
  <si>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</si>
  <si>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</si>
  <si>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</si>
  <si>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</si>
  <si>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</si>
  <si>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</si>
  <si>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</si>
  <si>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</si>
  <si>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</si>
  <si>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</si>
  <si>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</si>
  <si>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</si>
  <si>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</si>
  <si>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</si>
  <si>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</si>
  <si>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</si>
  <si>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</si>
  <si>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</si>
  <si>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</si>
  <si>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</si>
  <si>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</si>
  <si>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</si>
  <si>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</si>
  <si>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</si>
  <si>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</si>
  <si>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</si>
  <si>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</si>
  <si>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</si>
  <si>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</si>
  <si>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</si>
  <si>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</si>
  <si>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</si>
  <si>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</si>
  <si>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</si>
  <si>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</si>
  <si>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</si>
  <si>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</si>
  <si>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</si>
  <si>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</si>
  <si>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</si>
  <si>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</si>
  <si>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</si>
  <si>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</si>
  <si>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</si>
  <si>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</si>
  <si>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</si>
  <si>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</si>
  <si>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</si>
  <si>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</si>
  <si>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</si>
  <si>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</si>
  <si>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</si>
  <si>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</si>
  <si>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</si>
  <si>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</si>
  <si>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</si>
  <si>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</si>
  <si>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</si>
  <si>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</si>
  <si>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</si>
  <si>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</si>
  <si>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</si>
  <si>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</si>
  <si>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</si>
  <si>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</si>
  <si>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</si>
  <si>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</si>
  <si>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</si>
  <si>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</si>
  <si>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</si>
  <si>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</si>
  <si>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</si>
  <si>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</si>
  <si>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</si>
  <si>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</si>
  <si>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</si>
  <si>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</si>
  <si>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</si>
  <si>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</si>
  <si>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</si>
  <si>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</si>
  <si>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</si>
  <si>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</si>
  <si>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</si>
  <si>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</si>
  <si>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</si>
  <si>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</si>
  <si>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</si>
  <si>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</si>
  <si>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</si>
  <si>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</si>
  <si>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</si>
  <si>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</si>
  <si>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</si>
  <si>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</si>
  <si>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</si>
  <si>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</si>
  <si>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</si>
  <si>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</si>
  <si>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</si>
  <si>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</si>
  <si>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</si>
  <si>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</si>
  <si>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</si>
  <si>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</si>
  <si>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</si>
  <si>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</si>
  <si>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</si>
  <si>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</si>
  <si>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</si>
  <si>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</si>
  <si>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</si>
  <si>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</si>
  <si>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</si>
  <si>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</si>
  <si>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</si>
  <si>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</si>
  <si>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</si>
  <si>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</si>
  <si>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</si>
  <si>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</si>
  <si>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</si>
  <si>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</si>
  <si>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</si>
  <si>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</si>
  <si>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</si>
  <si>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</si>
  <si>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</si>
  <si>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</si>
  <si>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</si>
  <si>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</si>
  <si>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</si>
  <si>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</si>
  <si>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</si>
  <si>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</si>
  <si>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</si>
  <si>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</si>
  <si>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</si>
  <si>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</si>
  <si>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</si>
  <si>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</si>
  <si>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</si>
  <si>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</si>
  <si>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</si>
  <si>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</si>
  <si>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</si>
  <si>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</si>
  <si>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</si>
  <si>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</si>
  <si>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</si>
  <si>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</si>
  <si>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</si>
  <si>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</si>
  <si>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</si>
  <si>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</si>
  <si>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</si>
  <si>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</si>
  <si>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</si>
  <si>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</si>
  <si>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</si>
  <si>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</si>
  <si>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</si>
  <si>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</si>
  <si>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</si>
  <si>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</si>
  <si>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</si>
  <si>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</si>
  <si>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</si>
  <si>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</si>
  <si>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</si>
  <si>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</si>
  <si>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</si>
  <si>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</si>
  <si>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</si>
  <si>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</si>
  <si>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</si>
  <si>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</si>
  <si>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</si>
  <si>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</si>
  <si>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</si>
  <si>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</si>
  <si>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</si>
  <si>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</si>
  <si>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</si>
  <si>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</si>
  <si>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</si>
  <si>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</si>
  <si>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</si>
  <si>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</si>
  <si>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</si>
  <si>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</si>
  <si>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</si>
  <si>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</si>
  <si>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</si>
  <si>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</si>
  <si>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</si>
  <si>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</si>
  <si>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</si>
  <si>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</si>
  <si>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</si>
  <si>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</si>
  <si>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</si>
  <si>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</si>
  <si>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</si>
  <si>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</si>
  <si>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</si>
  <si>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</si>
  <si>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</si>
  <si>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</si>
  <si>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</si>
  <si>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</si>
  <si>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</si>
  <si>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</si>
  <si>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</si>
  <si>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</si>
  <si>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</si>
  <si>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</si>
  <si>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</si>
  <si>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</si>
  <si>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</si>
  <si>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</si>
  <si>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</si>
  <si>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</si>
  <si>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</si>
  <si>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</si>
  <si>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</si>
  <si>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</si>
  <si>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</si>
  <si>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</si>
  <si>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</si>
  <si>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</si>
  <si>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</si>
  <si>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</si>
  <si>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</si>
  <si>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</si>
  <si>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</si>
  <si>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</si>
  <si>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</si>
  <si>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</si>
  <si>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</si>
  <si>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</si>
  <si>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</si>
  <si>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</si>
  <si>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</si>
  <si>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</si>
  <si>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</si>
  <si>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</si>
  <si>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</si>
  <si>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</si>
  <si>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</si>
  <si>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</si>
  <si>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</si>
  <si>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</si>
  <si>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</si>
  <si>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</si>
  <si>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</si>
  <si>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</si>
  <si>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</si>
  <si>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</si>
  <si>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</si>
  <si>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</si>
  <si>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</si>
  <si>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</si>
  <si>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</si>
  <si>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</si>
  <si>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</si>
  <si>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</si>
  <si>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</si>
  <si>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</si>
  <si>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</si>
  <si>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</si>
  <si>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</si>
  <si>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</si>
  <si>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</si>
  <si>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</si>
  <si>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</si>
  <si>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</si>
  <si>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</si>
  <si>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</si>
  <si>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</si>
  <si>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</si>
  <si>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</si>
  <si>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</si>
  <si>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</si>
  <si>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</si>
  <si>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</si>
  <si>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</si>
  <si>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</si>
  <si>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</si>
  <si>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</si>
  <si>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</si>
  <si>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</si>
  <si>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</si>
  <si>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</si>
  <si>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</si>
  <si>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</si>
  <si>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</si>
  <si>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</si>
  <si>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</si>
  <si>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</si>
  <si>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</si>
  <si>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</si>
  <si>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</si>
  <si>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</si>
  <si>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</si>
  <si>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</si>
  <si>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</si>
  <si>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</si>
  <si>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</si>
  <si>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</si>
  <si>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</si>
  <si>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</si>
  <si>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</si>
  <si>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</si>
  <si>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</si>
  <si>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</si>
  <si>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</si>
  <si>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</si>
  <si>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</si>
  <si>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</si>
  <si>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</si>
  <si>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</si>
  <si>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</si>
  <si>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</si>
  <si>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</si>
  <si>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</si>
  <si>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</si>
  <si>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</si>
  <si>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</si>
  <si>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</si>
  <si>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</si>
  <si>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</si>
  <si>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</si>
  <si>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</si>
  <si>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</si>
  <si>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</si>
  <si>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</si>
  <si>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</si>
  <si>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</si>
  <si>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</si>
  <si>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</si>
  <si>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</si>
  <si>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</si>
  <si>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</si>
  <si>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</si>
  <si>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</si>
  <si>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</si>
  <si>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</si>
  <si>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</si>
  <si>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</si>
  <si>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</si>
  <si>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</si>
  <si>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</si>
  <si>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</si>
  <si>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</si>
  <si>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</si>
  <si>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</si>
  <si>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</si>
  <si>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</si>
  <si>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</si>
  <si>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</si>
  <si>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</si>
  <si>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</si>
  <si>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</si>
  <si>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</si>
  <si>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</si>
  <si>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</si>
  <si>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</si>
  <si>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</si>
  <si>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</si>
  <si>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</si>
  <si>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</si>
  <si>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</si>
  <si>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</si>
  <si>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</si>
  <si>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</si>
  <si>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</si>
  <si>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</si>
  <si>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</si>
  <si>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</si>
  <si>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</si>
  <si>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</si>
  <si>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</si>
  <si>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</si>
  <si>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</si>
  <si>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</si>
  <si>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</si>
  <si>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</si>
  <si>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</si>
  <si>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</si>
  <si>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</si>
  <si>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</si>
  <si>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</si>
  <si>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</si>
  <si>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</si>
  <si>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</si>
  <si>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</si>
  <si>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</si>
  <si>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</si>
  <si>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</si>
  <si>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</si>
  <si>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</si>
  <si>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</si>
  <si>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</si>
  <si>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</si>
  <si>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</si>
  <si>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</si>
  <si>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</si>
  <si>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</si>
  <si>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</si>
  <si>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</si>
  <si>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</si>
  <si>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</si>
  <si>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</si>
  <si>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</si>
  <si>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</si>
  <si>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</si>
  <si>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</si>
  <si>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</si>
  <si>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</si>
  <si>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</si>
  <si>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</si>
  <si>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</si>
  <si>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</si>
  <si>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</si>
  <si>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</si>
  <si>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</si>
  <si>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</si>
  <si>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</si>
  <si>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</si>
  <si>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</si>
  <si>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</si>
  <si>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</si>
  <si>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</si>
  <si>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</si>
  <si>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</si>
  <si>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</si>
  <si>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</si>
  <si>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</si>
  <si>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</si>
  <si>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</si>
  <si>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</si>
  <si>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</si>
  <si>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</si>
  <si>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</si>
  <si>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</si>
  <si>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</si>
  <si>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</si>
  <si>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</si>
  <si>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</si>
  <si>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</si>
  <si>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</si>
  <si>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</si>
  <si>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</si>
  <si>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</si>
  <si>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</si>
  <si>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</si>
  <si>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</si>
  <si>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</si>
  <si>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</si>
  <si>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</si>
  <si>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</si>
  <si>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</si>
  <si>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</si>
  <si>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</si>
  <si>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</si>
  <si>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</si>
  <si>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</si>
  <si>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</si>
  <si>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</si>
  <si>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</si>
  <si>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</si>
  <si>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</si>
  <si>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</si>
  <si>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</si>
  <si>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</si>
  <si>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</si>
  <si>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</si>
  <si>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</si>
  <si>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</si>
  <si>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</si>
  <si>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</si>
  <si>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</si>
  <si>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</si>
  <si>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</si>
  <si>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</si>
  <si>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</si>
  <si>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</si>
  <si>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</si>
  <si>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</si>
  <si>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</si>
  <si>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</si>
  <si>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</si>
  <si>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</si>
  <si>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</si>
  <si>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</si>
  <si>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</si>
  <si>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</si>
  <si>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</si>
  <si>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</si>
  <si>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</si>
  <si>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</si>
  <si>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</si>
  <si>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</si>
  <si>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</si>
  <si>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</si>
  <si>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</si>
  <si>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</si>
  <si>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</si>
  <si>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</si>
  <si>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</si>
  <si>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</si>
  <si>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</si>
  <si>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</si>
  <si>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</si>
  <si>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</si>
  <si>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</si>
  <si>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</si>
  <si>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</si>
  <si>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</si>
  <si>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</si>
  <si>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</si>
  <si>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</si>
  <si>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</si>
  <si>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</si>
  <si>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</si>
  <si>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</si>
  <si>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</si>
  <si>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</si>
  <si>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</si>
  <si>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</si>
  <si>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</si>
  <si>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</si>
  <si>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</si>
  <si>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</si>
  <si>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</si>
  <si>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</si>
  <si>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</si>
  <si>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</si>
  <si>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</si>
  <si>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</si>
  <si>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</si>
  <si>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</si>
  <si>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</si>
  <si>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</si>
  <si>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</si>
  <si>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</si>
  <si>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</si>
  <si>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</si>
  <si>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</si>
  <si>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</si>
  <si>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</si>
  <si>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</si>
  <si>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</si>
  <si>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</si>
  <si>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</si>
  <si>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</si>
  <si>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</si>
  <si>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</si>
  <si>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</si>
  <si>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</si>
  <si>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</si>
  <si>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</si>
  <si>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</si>
  <si>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</si>
  <si>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</si>
  <si>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</si>
  <si>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</si>
  <si>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</si>
  <si>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</si>
  <si>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</si>
  <si>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</si>
  <si>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</si>
  <si>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</si>
  <si>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</si>
  <si>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</si>
  <si>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</si>
  <si>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</si>
  <si>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</si>
  <si>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</si>
  <si>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</si>
  <si>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</si>
  <si>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</si>
  <si>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</si>
  <si>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</si>
  <si>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</si>
  <si>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</si>
  <si>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</si>
  <si>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</si>
  <si>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</si>
  <si>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</si>
  <si>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</si>
  <si>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</si>
  <si>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</si>
  <si>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</si>
  <si>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</si>
  <si>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</si>
  <si>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</si>
  <si>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</si>
  <si>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</si>
  <si>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</si>
  <si>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</si>
  <si>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</si>
  <si>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</si>
  <si>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</si>
  <si>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</si>
  <si>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</si>
  <si>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</si>
  <si>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</si>
  <si>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</si>
  <si>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</si>
  <si>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</si>
  <si>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</si>
  <si>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</si>
  <si>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</si>
  <si>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</si>
  <si>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</si>
  <si>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</si>
  <si>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</si>
  <si>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</si>
  <si>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</si>
  <si>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</si>
  <si>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</si>
  <si>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</si>
  <si>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</si>
  <si>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</si>
  <si>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</si>
  <si>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</si>
  <si>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</si>
  <si>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</si>
  <si>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</si>
  <si>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</si>
  <si>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</si>
  <si>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</si>
  <si>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</si>
  <si>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</si>
  <si>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</si>
  <si>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</si>
  <si>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</si>
  <si>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</si>
  <si>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</si>
  <si>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</si>
  <si>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</si>
  <si>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</si>
  <si>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</si>
  <si>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</si>
  <si>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</si>
  <si>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</si>
  <si>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</si>
  <si>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</si>
  <si>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</si>
  <si>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</si>
  <si>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</si>
  <si>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</si>
  <si>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</si>
  <si>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</si>
  <si>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</si>
  <si>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</si>
  <si>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</si>
  <si>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</si>
  <si>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</si>
  <si>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</si>
  <si>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</si>
  <si>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</si>
  <si>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</si>
  <si>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</si>
  <si>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</si>
  <si>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</si>
  <si>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</si>
  <si>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</si>
  <si>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</si>
  <si>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</si>
  <si>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</si>
  <si>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</si>
  <si>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</si>
  <si>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</si>
  <si>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</si>
  <si>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</si>
  <si>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</si>
  <si>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</si>
  <si>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</si>
  <si>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</si>
  <si>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</si>
  <si>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</si>
  <si>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</si>
  <si>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</si>
  <si>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</si>
  <si>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</si>
  <si>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</si>
  <si>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</si>
  <si>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TT-20251128-01226</t>
  </si>
  <si>
    <t>EM team on the way: ETA 35 min</t>
  </si>
  <si>
    <t>PCM-20251128-00001260</t>
  </si>
  <si>
    <t>Generator_SG</t>
  </si>
  <si>
    <t>EM team on the way: ETA 40 min</t>
  </si>
  <si>
    <t>PCM-20251128-00001241</t>
  </si>
  <si>
    <t>site has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</si>
  <si>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</si>
  <si>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</si>
  <si>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PCM-20251128-00001176</t>
  </si>
  <si>
    <t>team at site TS</t>
  </si>
  <si>
    <t>PCM-20251128-00001172</t>
  </si>
  <si>
    <t>JIZ0550</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</si>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</sst>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327.03360219907336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45989.982028124999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45989.982028124999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45989.982028124999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45989.982028124999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45989.982028124999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45989.982028124999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45989.982028124999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45989.982028124999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45989.982028124999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45989.982028124999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45989.982028124999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45989.982028124999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45989.982028124999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45989.982028124999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45989.982028124999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45989.982028124999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45989.982028124999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45989.982028124999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45989.982028124999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45989.982028124999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45989.982028124999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45989.982028124999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45989.982028124999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45989.982028124999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45989.982028124999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45989.982028124999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45989.982028124999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45989.982028124999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45989.982028124999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45989.982028124999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45989.982028124999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45989.982028124999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45989.982028124999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45989.982028124999</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45989.982028124999</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45989.982028124999</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75A27D79-5EEF-40D2-A3CF-0BDE359BAF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164.98219016203802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5.5946091435180278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45989.982028124999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45989.982028124999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45989.982028124999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45989.982028124999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45989.982028124999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45989.982028124999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45989.982028124999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45989.982028124999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45989.982028124999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45989.982028124999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45989.982028124999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45989.982028124999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45989.982028124999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45989.982028124999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45989.982028124999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45989.982028124999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45989.982028124999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45989.982028124999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45989.982028124999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45989.982028124999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45989.982028124999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45989.982028124999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45989.982028124999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45989.982028124999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45989.982028124999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45989.982028124999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45989.982028124999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45989.982028124999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45989.982028124999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45989.982028124999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45989.982028124999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45989.982028124999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45989.982028124999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45989.982028124999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45989.982028124999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45989.982028124999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45989.982028124999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45989.982028124999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45989.982028124999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45989.982028124999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45989.982028124999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45989.982028124999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45989.982028124999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45989.982028124999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45989.982028124999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45989.982028124999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45989.982028124999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45989.982028124999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45989.982028124999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45989.982028124999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45989.982028124999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45989.982028124999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45989.982028124999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45989.982028124999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45989.982028124999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45989.982028124999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45989.982028124999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45989.982028124999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45989.982028124999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45989.982028124999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45989.982028124999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45989.982028124999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45989.982028124999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45989.982028124999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45989.982028124999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45989.982028124999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45989.982028124999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45989.982028124999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45989.982028124999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45989.982028124999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45989.982028124999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45989.982028124999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45989.982028124999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45989.982028124999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45989.982028124999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45989.982028124999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45989.982028124999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45989.982028124999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45989.982028124999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45989.982028124999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45989.982028124999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45989.982028124999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45989.982028124999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45989.982028124999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45989.982028124999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45989.982028124999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45989.982028124999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45989.982028124999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45989.982028124999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45989.982028124999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45989.982028124999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45989.982028124999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45989.982028124999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45989.982028124999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45989.982028124999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45989.982028124999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45989.982028124999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45989.982028124999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45989.982028124999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45989.982028124999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45989.982028124999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45989.982028124999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45989.982028124999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45989.982028124999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45989.982028124999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45989.982028124999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45989.982028124999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45989.982028124999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45989.982028124999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45989.982028124999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45989.982028124999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45989.982028124999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45989.982028124999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45989.982028124999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45989.982028124999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45989.982028124999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45989.982028124999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45989.982028124999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45989.982028124999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45989.982028124999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45989.982028124999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45989.982028124999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45989.982028124999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45989.982028124999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45989.982028124999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45989.982028124999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45989.982028124999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45989.982028124999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45989.982028124999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45989.982028124999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45989.982028124999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45989.982028124999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45989.982028124999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45989.982028124999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45989.982028124999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45989.982028124999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45989.982028124999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45989.982028124999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45989.982028124999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45989.982028124999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45989.982028124999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45989.982028124999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45989.982028124999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45989.982028124999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45989.982028124999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45989.982028124999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45989.982028124999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45989.982028124999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45989.982028124999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45989.982028124999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45989.982028124999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45989.982028124999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45989.982028124999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45989.982028124999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45989.982028124999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45989.982028124999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45989.982028124999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45989.982028124999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45989.982028124999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45989.982028124999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45989.982028124999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45989.982028124999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45989.982028124999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45989.982028124999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45989.982028124999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45989.982028124999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45989.982028124999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45989.982028124999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45989.982028124999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45989.982028124999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45989.982028124999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45989.982028124999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45989.982028124999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45989.982028124999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45989.982028124999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45989.982028124999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45989.982028124999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45989.982028124999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45989.982028124999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45989.982028124999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45989.982028124999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45989.982028124999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45989.982028124999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45989.982028124999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45989.982028124999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45989.982028124999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45989.982028124999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45989.982028124999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45989.982028124999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45989.982028124999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45989.982028124999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45989.982028124999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45989.982028124999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45989.982028124999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45989.982028124999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45989.982028124999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45989.982028124999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45989.982028124999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45989.982028124999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45989.982028124999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45989.982028124999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45989.982028124999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45989.982028124999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45989.982028124999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45989.982028124999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45989.982028124999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45989.982028124999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45989.982028124999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45989.982028124999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45989.982028124999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45989.982028124999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45989.982028124999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45989.982028124999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45989.982028124999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45989.982028124999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45989.982028124999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45989.982028124999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45989.982028124999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45989.982028124999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45989.982028124999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45989.982028124999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45989.982028124999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45989.982028124999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45989.982028124999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45989.982028124999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45989.982028124999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45989.982028124999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45989.982028124999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45989.982028124999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45989.982028124999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45989.982028124999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45989.982028124999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45989.982028124999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45989.982028124999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45989.982028124999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45989.982028124999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45989.982028124999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45989.982028124999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45989.982028124999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45989.982028124999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45989.982028124999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45989.982028124999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45989.982028124999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45989.982028124999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45989.982028124999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45989.982028124999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45989.982028124999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45989.982028124999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45989.982028124999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45989.982028124999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45989.982028124999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45989.982028124999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45989.982028124999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45989.982028124999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45989.982028124999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45989.982028124999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45989.982028124999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45989.982028124999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45989.982028124999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45989.982028124999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45989.982028124999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45989.982028124999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45989.982028124999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45989.982028124999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45989.982028124999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45989.982028124999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45989.982028124999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45989.982028124999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45989.982028124999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45989.982028124999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45989.982028124999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45989.982028124999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45989.982028124999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45989.982028124999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45989.982028124999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45989.982028124999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45989.982028124999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45989.982028124999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45989.982028124999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45989.982028124999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45989.982028124999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45989.982028124999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45989.982028124999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45989.982028124999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45989.982028124999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45989.982028124999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45989.982028124999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45989.982028124999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45989.982028124999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45989.982028124999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45989.982028124999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45989.982028124999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45989.982028124999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45989.982028124999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45989.982028124999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45989.982028124999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45989.982028124999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45989.982028124999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45989.982028124999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45989.982028124999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45989.982028124999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45989.982028124999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45989.982028124999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45989.982028124999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45989.982028124999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45989.982028124999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45989.982028124999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45989.982028124999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45989.982028124999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45989.982028124999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45989.982028124999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45989.982028124999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45989.982028124999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45989.982028124999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45989.982028124999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45989.982028124999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45989.982028124999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45989.982028124999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45989.982028124999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45989.982028124999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45989.982028124999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45989.982028124999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45989.982028124999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45989.982028124999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45989.982028124999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45989.982028124999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45989.982028124999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45989.982028124999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45989.982028124999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45989.982028124999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45989.982028124999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45989.982028124999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45989.982028124999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45989.982028124999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45989.982028124999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45989.982028124999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45989.982028124999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45989.982028124999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45989.982028124999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45989.982028124999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45989.982028124999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45989.982028124999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45989.982028124999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45989.982028124999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45989.982028124999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45989.982028124999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45989.982028124999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45989.982028124999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45989.982028124999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45989.982028124999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45989.982028124999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45989.982028124999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45989.982028124999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45989.982028124999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45989.982028124999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45989.982028124999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45989.982028124999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45989.982028124999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45989.982028124999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45989.982028124999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45989.982028124999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45989.982028124999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45989.982028124999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45989.982028124999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45989.982028124999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45989.982028124999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45989.982028124999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45989.982028124999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45989.982028124999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45989.982028124999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45989.982028124999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45989.982028124999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45989.982028124999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45989.982028124999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45989.982028124999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45989.982028124999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45989.982028124999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45989.982028124999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45989.982028124999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45989.982028124999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45989.982028124999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45989.982028124999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45989.982028124999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45989.982028124999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45989.982028124999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45989.982028124999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45989.982028124999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45989.982028124999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45989.982028124999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45989.982028124999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45989.982028124999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45989.982028124999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45989.982028124999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45989.982028124999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45989.982028124999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45989.982028124999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45989.982028124999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45989.982028124999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45989.982028124999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45989.982028124999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45989.982028124999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45989.982028124999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45989.982028124999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45989.982028124999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45989.982028124999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45989.982028124999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45989.982028124999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45989.982028124999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45989.982028124999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45989.982028124999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45989.982028124999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45989.982028124999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45989.982028124999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45989.982028124999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45989.982028124999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45989.982028124999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45989.982028124999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45989.982028124999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45989.982028124999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45989.982028124999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45989.982028124999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45989.982028124999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45989.982028124999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45989.982028124999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45989.982028124999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45989.982028124999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45989.982028124999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45989.982028124999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45989.982028124999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45989.982028124999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45989.982028124999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45989.982028124999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45989.982028124999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45989.982028124999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45989.982028124999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45989.982028124999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45989.982028124999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45989.982028124999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45989.982028124999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45989.982028124999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45989.982028124999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45989.982028124999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45989.982028124999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45989.982028124999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45989.982028124999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45989.982028124999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45989.982028124999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45989.982028124999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45989.982028124999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45989.982028124999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45989.982028124999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45989.982028124999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45989.982028124999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45989.982028124999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45989.982028124999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45989.982028124999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45989.982028124999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45989.982028124999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45989.982028124999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45989.982028124999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45989.982028124999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45989.982028124999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45989.982028124999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45989.982028124999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45989.982028124999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45989.982028124999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45989.982028124999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45989.982028124999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45989.982028124999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45989.982028124999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45989.982028124999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45989.982028124999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45989.982028124999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45989.982028124999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45989.982028124999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45989.982028124999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45989.982028124999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45989.982028124999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45989.982028124999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45989.982028124999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45989.982028124999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45989.982028124999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45989.982028124999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45989.982028124999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45989.982028124999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45989.982028124999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45989.982028124999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45989.982028124999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45989.982028124999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45989.982028124999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45989.982028124999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45989.982028124999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45989.982028124999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45989.982028124999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45989.982028124999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45989.982028124999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45989.982028124999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45989.982028124999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45989.982028124999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45989.982028124999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45989.982028124999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45989.982028124999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45989.982028124999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45989.982028124999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45989.982028124999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45989.982028124999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45989.982028124999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45989.982028124999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45989.982028124999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45989.982028124999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45989.982028124999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45989.982028124999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45989.982028124999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45989.982028124999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45989.982028124999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45989.982028124999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45989.982028124999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45989.982028124999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45989.982028124999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45989.982028124999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45989.982028124999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45989.982028124999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45989.982028124999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45989.982028124999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45989.982028124999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45989.982028124999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45989.982028124999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45989.982028124999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45989.982028124999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45989.982028124999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45989.982028124999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45989.982028124999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45989.982028124999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45989.982028124999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45989.982028124999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45989.982028124999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45989.982028124999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45989.982028124999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45989.982028124999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45989.982028124999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45989.982028124999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45989.982028124999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45989.982028124999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45989.982028124999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45989.982028124999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45989.982028124999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45989.982028124999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45989.982028124999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45989.982028124999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45989.982028124999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45989.982028124999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45989.982028124999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45989.982028124999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45989.982028124999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45989.982028124999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45989.982028124999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45989.982028124999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45989.982028124999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45989.982028124999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45989.982028124999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45989.982028124999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45989.982028124999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45989.982028124999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45989.982028124999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45989.982028124999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45989.982028124999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45989.982028124999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45989.982028124999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45989.982028124999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45989.982028124999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45989.982028124999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45989.982028124999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45989.982028124999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45989.982028124999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45989.982028124999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45989.982028124999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45989.982028124999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45989.982028124999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45989.982028124999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45989.982028124999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45989.982028124999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45989.982028124999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45989.982028124999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45989.982028124999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45989.982028124999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45989.982028124999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45989.982028124999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45989.982028124999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45989.982028124999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45989.982028124999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45989.982028124999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45989.982028124999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45989.982028124999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45989.982028124999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45989.982028124999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45989.982028124999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45989.982028124999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45989.982028124999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45989.982028124999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45989.982028124999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45989.982028124999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45989.982028124999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45989.982028124999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45989.982028124999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45989.982028124999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45989.982028124999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45989.982028124999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45989.982028124999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45989.982028124999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45989.982028124999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45989.982028124999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45989.982028124999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45989.982028124999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45989.982028124999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45989.982028124999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45989.982028124999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45989.982028124999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45989.982028124999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45989.982028124999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45989.982028124999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45989.982028124999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45989.982028124999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45989.982028124999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45989.982028124999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45989.982028124999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45989.982028124999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45989.982028124999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45989.982028124999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45989.982028124999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45989.982028124999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45989.982028124999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45989.982028124999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45989.982028124999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45989.982028124999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45989.982028124999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45989.982028124999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45989.982028124999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45989.982028124999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45989.982028124999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45989.982028124999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45989.982028124999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45989.982028124999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45989.982028124999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45989.982028124999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45989.982028124999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45989.982028124999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45989.982028124999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45989.982028124999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45989.982028124999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45989.982028124999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45989.982028124999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45989.982028124999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45989.982028124999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45989.982028124999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45989.982028124999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45989.982028124999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45989.982028124999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45989.982028124999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45989.982028124999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45989.982028124999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45989.982028124999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45989.982028124999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45989.982028124999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45989.982028124999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45989.982028124999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45989.982028124999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45989.982028124999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45989.982028124999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45989.982028124999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45989.982028124999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45989.982028124999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45989.982028124999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45989.982028124999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45989.982028124999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45989.982028124999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45989.982028124999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45989.982028124999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45989.982028124999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45989.982028124999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45989.982028124999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45989.982028124999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45989.982028124999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45989.982028124999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45989.982028124999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45989.982028124999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45989.982028124999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45989.982028124999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45989.982028124999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45989.982028124999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45989.982028124999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45989.982028124999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45989.982028124999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45989.982028124999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45989.982028124999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45989.982028124999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45989.982028124999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45989.982028124999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45989.982028124999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45989.982028124999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45989.982028124999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45989.982028124999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45989.982028124999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45989.982028124999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45989.982028124999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45989.982028124999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45989.982028124999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45989.982028124999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45989.982028124999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45989.982028124999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45989.982028124999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45989.982028124999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45989.982028124999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45989.982028124999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45989.982028124999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45989.982028124999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45989.982028124999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45989.982028124999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45989.982028124999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45989.982028124999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45989.982028124999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45989.982028124999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45989.982028124999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45989.982028124999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45989.982028124999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45989.982028124999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45989.982028124999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45989.982028124999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45989.982028124999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45989.982028124999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45989.982028124999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45989.982028124999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45989.982028124999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45989.982028124999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45989.982028124999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45989.982028124999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45989.982028124999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45989.982028124999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45989.982028124999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45989.982028124999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45989.982028124999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45989.982028124999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45989.982028124999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45989.982028124999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45989.982028124999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45989.982028124999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45989.982028124999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45989.982028124999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45989.982028124999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45989.982028124999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45989.982028124999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45989.982028124999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45989.982028124999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45989.982028124999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45989.982028124999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45989.982028124999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45989.982028124999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45989.982028124999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45989.982028124999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45989.982028124999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45989.982028124999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45989.982028124999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45989.982028124999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45989.982028124999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45989.982028124999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45989.982028124999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45989.982028124999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45989.982028124999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45989.982028124999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45989.982028124999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45989.982028124999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45989.982028124999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45989.982028124999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45989.982028124999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45989.982028124999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45989.982028124999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45989.982028124999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45989.982028124999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45989.982028124999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45989.982028124999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45989.982028124999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45989.982028124999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45989.982028124999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45989.982028124999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45989.982028124999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45989.982028124999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45989.982028124999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45989.982028124999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45989.982028124999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45989.982028124999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45989.982028124999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45989.982028124999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45989.982028124999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45989.982028124999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45989.982028124999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45989.982028124999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45989.982028124999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45989.982028124999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45989.982028124999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45989.982028124999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45989.982028124999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45989.982028124999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45989.982028124999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45989.982028124999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45989.982028124999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45989.982028124999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45989.982028124999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45989.982028124999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45989.982028124999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45989.982028124999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45989.982028124999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45989.982028124999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45989.982028124999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45989.982028124999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45989.982028124999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45989.982028124999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45989.982028124999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45989.982028124999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45989.982028124999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45989.982028124999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45989.982028124999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45989.982028124999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45989.982028124999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45989.982028124999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45989.982028124999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45989.982028124999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45989.982028124999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45989.982028124999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45989.982028124999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45989.982028124999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45989.982028124999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45989.982028124999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45989.982028124999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45989.982028124999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45989.982028124999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45989.982028124999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45989.982028124999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45989.982028124999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45989.982028124999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45989.982028124999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45989.982028124999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45989.982028124999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45989.982028124999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45989.982028124999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45989.982028124999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45989.982028124999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45989.982028124999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45989.982028124999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45989.982028124999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45989.982028124999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45989.982028124999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45989.982028124999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45989.982028124999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45989.982028124999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45989.982028124999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45989.982028124999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45989.982028124999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45989.982028124999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45989.982028124999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45989.982028124999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45989.982028124999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45989.982028124999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45989.982028124999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45989.982028124999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45989.982028124999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45989.982028124999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45989.982028124999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45989.982028124999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45989.982028124999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45989.982028124999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45989.982028124999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45989.982028124999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45989.982028124999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45989.982028124999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45989.982028124999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45989.982028124999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45989.982028124999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45989.982028124999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45989.982028124999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45989.982028124999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45989.982028124999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45989.982028124999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45989.982028124999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45989.982028124999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45989.982028124999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45989.982028124999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45989.982028124999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45989.982028124999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45989.982028124999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45989.982028124999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45989.982028124999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45989.982028124999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45989.982028124999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45989.982028124999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45989.982028124999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45989.982028124999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45989.982028124999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45989.982028124999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45989.982028124999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45989.982028124999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45989.982028124999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45989.982028124999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45989.982028124999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45989.982028124999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45989.982028124999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45989.982028124999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45989.982028124999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45989.982028124999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45989.982028124999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45989.982028124999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45989.982028124999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45989.982028124999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45989.982028124999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45989.982028124999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45989.982028124999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45989.982028124999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45989.982028124999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45989.982028124999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45989.982028124999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45989.982028124999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45989.982028124999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45989.982028124999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45989.982028124999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45989.982028124999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45989.982028124999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45989.982028124999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45989.982028124999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45989.982028124999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45989.982028124999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45989.982028124999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45989.982028124999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45989.982028124999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45989.982028124999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45989.982028124999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45989.982028124999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45989.982028124999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45989.982028124999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45989.982028124999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45989.982028124999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45989.982028124999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45989.982028124999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45989.982028124999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45989.982028124999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45989.982028124999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45989.982028124999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45989.982028124999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45989.982028124999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45989.982028124999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45989.982028124999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45989.982028124999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45989.982028124999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45989.982028124999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45989.982028124999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45989.982028124999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45989.982028124999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45989.982028124999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45989.982028124999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45989.982028124999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45989.982028124999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45989.982028124999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45989.982028124999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45989.982028124999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45989.982028124999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45989.982028124999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45989.982028124999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45989.982028124999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45989.982028124999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45989.982028124999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45989.982028124999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45989.982028124999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45989.982028124999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45989.982028124999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45989.982028124999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45989.982028124999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45989.982028124999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45989.982028124999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45989.982028124999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45989.982028124999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45989.982028124999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45989.982028124999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45989.982028124999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45989.982028124999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45989.982028124999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45989.982028124999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45989.982028124999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45989.982028124999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45989.982028124999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45989.982028124999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45989.982028124999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45989.982028124999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45989.982028124999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45989.982028124999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45989.982028124999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45989.982028124999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45989.982028124999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45989.982028124999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45989.982028124999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45989.982028124999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45989.982028124999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45989.982028124999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45989.982028124999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45989.982028124999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45989.982028124999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45989.982028124999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45989.982028124999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45989.982028124999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45989.982028124999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45989.982028124999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45989.982028124999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45989.982028124999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45989.982028124999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45989.982028124999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45989.982028124999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45989.982028124999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45989.982028124999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45989.982028124999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45989.982028124999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45989.982028124999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45989.982028124999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45989.982028124999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45989.982028124999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45989.982028124999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45989.982028124999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45989.982028124999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45989.982028124999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45989.982028124999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45989.982028124999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45989.982028124999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45989.982028124999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45989.982028124999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45989.982028124999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286.50131053240329</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45989.982028124999</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45989.982028124999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45989.982028124999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45989.982028124999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45989.982028124999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45989.982028124999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45989.982028124999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45989.982028124999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45989.982028124999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45989.982028124999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45989.982028124999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45989.982028124999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45989.982028124999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45989.982028124999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45989.982028124999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45989.982028124999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45989.982028124999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45989.982028124999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45989.982028124999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45989.982028124999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45989.982028124999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45989.982028124999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45989.982028124999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45989.982028124999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45989.982028124999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45989.982028124999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45989.982028124999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45989.982028124999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45989.982028124999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45989.982028124999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45989.982028124999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45989.982028124999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45989.982028124999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45989.982028124999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45989.982028124999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45989.982028124999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45989.982028124999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45989.982028124999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45989.982028124999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45989.982028124999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45989.982028124999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45989.982028124999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45989.982028124999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45989.982028124999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45989.982028124999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45989.982028124999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45989.982028124999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45989.982028124999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45989.982028124999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45989.982028124999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45989.982028124999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45989.982028124999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45989.982028124999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45989.982028124999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45989.982028124999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45989.982028124999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45989.982028124999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45989.982028124999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45989.982028124999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45989.982028124999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45989.982028124999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45989.982028124999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45989.982028124999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45989.982028124999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45989.982028124999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45989.982028124999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45989.982028124999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45989.982028124999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45989.982028124999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45989.982028124999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45989.982028124999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45989.982028124999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45989.982028124999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45989.982028124999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45989.982028124999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45989.982028124999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45989.982028124999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45989.982028124999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45989.982028124999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45989.982028124999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45989.982028124999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45989.982028124999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45989.982028124999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45989.982028124999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45989.982028124999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45989.982028124999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45989.982028124999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45989.982028124999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45989.982028124999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45989.982028124999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45989.982028124999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45989.982028124999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45989.982028124999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45989.982028124999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45989.982028124999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45989.982028124999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45989.982028124999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45989.982028124999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45989.982028124999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45989.982028124999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45989.982028124999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45989.982028124999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45989.982028124999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45989.982028124999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45989.982028124999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45989.982028124999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45989.982028124999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45989.982028124999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45989.982028124999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45989.982028124999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45989.982028124999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45989.982028124999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45989.982028124999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45989.982028124999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45989.982028124999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45989.982028124999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45989.982028124999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45989.982028124999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45989.982028124999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45989.982028124999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45989.982028124999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45989.982028124999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45989.982028124999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45989.982028124999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45989.982028124999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45989.982028124999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45989.982028124999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45989.982028124999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45989.982028124999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45989.982028124999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45989.982028124999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45989.982028124999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45989.982028124999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45989.982028124999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45989.982028124999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45989.982028124999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45989.982028124999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45989.982028124999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45989.982028124999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45989.982028124999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45989.982028124999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45989.982028124999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45989.982028124999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45989.982028124999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45989.982028124999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45989.982028124999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45989.982028124999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45989.982028124999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45989.982028124999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45989.982028124999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45989.982028124999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45989.982028124999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45989.982028124999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45989.982028124999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45989.982028124999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45989.982028124999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45989.982028124999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45989.982028124999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45989.982028124999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45989.982028124999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45989.982028124999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45989.982028124999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45989.982028124999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45989.982028124999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45989.982028124999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45989.982028124999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45989.982028124999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45989.982028124999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45989.982028124999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45989.982028124999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45989.982028124999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45989.982028124999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45989.982028124999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45989.982028124999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45989.982028124999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45989.982028124999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45989.982028124999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45989.982028124999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45989.982028124999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45989.982028124999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45989.982028124999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45989.982028124999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45989.982028124999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45989.982028124999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45989.982028124999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45989.982028124999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45989.982028124999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45989.982028124999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45989.982028124999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45989.982028124999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45989.982028124999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45989.982028124999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45989.982028124999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45989.982028124999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45989.982028124999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45989.982028124999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45989.982028124999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45989.982028124999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45989.982028124999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45989.982028124999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45989.982028124999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45989.982028124999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45989.982028124999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45989.982028124999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45989.982028124999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45989.982028124999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45989.982028124999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45989.982028124999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45989.982028124999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45989.982028124999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45989.982028124999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45989.982028124999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45989.982028124999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45989.982028124999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45989.982028124999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45989.982028124999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45989.982028124999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45989.982028124999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45989.982028124999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45989.982028124999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45989.982028124999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45989.982028124999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45989.982028124999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45989.982028124999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45989.982028124999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45989.982028124999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45989.982028124999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45989.982028124999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45989.982028124999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45989.982028124999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45989.982028124999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45989.982028124999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45989.982028124999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45989.982028124999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45989.982028124999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45989.982028124999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45989.982028124999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45989.982028124999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45989.982028124999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45989.982028124999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45989.982028124999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45989.982028124999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45989.982028124999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45989.982028124999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45989.982028124999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45989.982028124999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45989.982028124999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45989.982028124999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45989.982028124999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45989.982028124999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45989.982028124999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45989.982028124999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45989.982028124999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45989.982028124999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45989.982028124999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45989.982028124999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45989.982028124999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45989.982028124999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45989.982028124999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45989.982028124999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45989.982028124999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45989.982028124999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45989.982028124999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45989.982028124999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45989.982028124999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45989.982028124999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45989.982028124999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45989.982028124999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45989.982028124999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45989.982028124999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45989.982028124999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45989.982028124999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45989.982028124999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45989.982028124999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45989.982028124999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45989.982028124999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45989.982028124999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45989.982028124999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45989.982028124999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45989.982028124999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45989.982028124999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45989.982028124999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45989.982028124999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45989.982028124999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45989.982028124999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45989.982028124999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45989.982028124999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45989.982028124999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45989.982028124999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45989.982028124999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45989.982028124999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45989.982028124999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45989.982028124999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45989.982028124999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45989.982028124999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45989.982028124999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45989.982028124999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45989.982028124999</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E7" sqref="E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98.149967939811177</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63.793150810182851</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41.320917013887083</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8.608729513885919</v>
      </c>
      <c r="H5" s="139">
        <v>45981.360798611109</v>
      </c>
      <c r="I5" s="106" t="str">
        <f>IFERROR(VLOOKUP(D5,DB!A:F,6,0),"")</f>
        <v>SCECO</v>
      </c>
      <c r="J5" s="106" t="str">
        <f>IFERROR(VLOOKUP(D5,DB!A:G,7,0),"")</f>
        <v>Dead</v>
      </c>
      <c r="K5" s="106" t="s">
        <v>39119</v>
      </c>
      <c r="L5" s="106" t="str">
        <f>IFERROR(VLOOKUP(D5,DB!A:I,9,0),"")</f>
        <v>Latis</v>
      </c>
    </row>
    <row r="6" spans="1:13" ht="15.75">
      <c r="A6" s="162" t="s">
        <v>39120</v>
      </c>
      <c r="B6" s="37" t="str">
        <f>IFERROR(VLOOKUP(D6,DB!A:K,11,0),"")</f>
        <v>R5</v>
      </c>
      <c r="C6" s="37">
        <v>1</v>
      </c>
      <c r="D6" s="106" t="s">
        <v>32860</v>
      </c>
      <c r="E6" s="37" t="s">
        <v>39021</v>
      </c>
      <c r="F6" s="38"/>
      <c r="G6" s="138">
        <f t="shared" ref="G6:G7" ca="1" si="2">IFERROR(NOW()-F6,"")</f>
        <v>45989.982028124999</v>
      </c>
      <c r="H6" s="38">
        <v>45989.956180555557</v>
      </c>
      <c r="I6" s="37" t="str">
        <f>IFERROR(VLOOKUP(D6,DB!A:F,6,0),"")</f>
        <v>SCECO</v>
      </c>
      <c r="J6" s="37" t="str">
        <f>IFERROR(VLOOKUP(D6,DB!A:G,7,0),"")</f>
        <v>Dead</v>
      </c>
      <c r="K6" s="37" t="s">
        <v>39121</v>
      </c>
      <c r="L6" s="37" t="str">
        <f>IFERROR(VLOOKUP(D6,DB!A:I,9,0),"")</f>
        <v>Latis</v>
      </c>
    </row>
    <row r="7" spans="1:13" ht="15.75">
      <c r="A7" s="162" t="s">
        <v>39122</v>
      </c>
      <c r="B7" s="37" t="str">
        <f>IFERROR(VLOOKUP(D7,DB!A:K,11,0),"")</f>
        <v>R5</v>
      </c>
      <c r="C7" s="37">
        <v>1</v>
      </c>
      <c r="D7" s="106" t="s">
        <v>32330</v>
      </c>
      <c r="E7" s="37" t="s">
        <v>39021</v>
      </c>
      <c r="F7" s="38"/>
      <c r="G7" s="138">
        <f t="shared" ca="1" si="2"/>
        <v>45989.982028124999</v>
      </c>
      <c r="H7" s="38">
        <v>45989.96875</v>
      </c>
      <c r="I7" s="37" t="s">
        <v>39123</v>
      </c>
      <c r="J7" s="37" t="str">
        <f>IFERROR(VLOOKUP(D7,DB!A:G,7,0),"")</f>
        <v>Dead</v>
      </c>
      <c r="K7" s="37" t="s">
        <v>39124</v>
      </c>
      <c r="L7" s="37" t="str">
        <f>IFERROR(VLOOKUP(D7,DB!A:I,9,0),"")</f>
        <v>Latis</v>
      </c>
    </row>
    <row r="8" spans="1:13" ht="30.75">
      <c r="A8" s="37" t="s">
        <v>39125</v>
      </c>
      <c r="B8" s="37" t="str">
        <f>IFERROR(VLOOKUP(D8,DB!A:K,11,0),"")</f>
        <v>R5</v>
      </c>
      <c r="C8" s="37">
        <v>1</v>
      </c>
      <c r="D8" s="106" t="s">
        <v>32026</v>
      </c>
      <c r="E8" s="37" t="s">
        <v>39021</v>
      </c>
      <c r="F8" s="38">
        <v>45989.951909722222</v>
      </c>
      <c r="G8" s="138">
        <f ca="1">IFERROR(NOW()-F8,"")</f>
        <v>3.0118402777588926E-2</v>
      </c>
      <c r="H8" s="38">
        <v>45989.971354166664</v>
      </c>
      <c r="I8" s="37" t="str">
        <f>IFERROR(VLOOKUP(D8,DB!A:F,6,0),"")</f>
        <v>SCECO</v>
      </c>
      <c r="J8" s="37" t="str">
        <f>IFERROR(VLOOKUP(D8,DB!A:G,7,0),"")</f>
        <v>Dead</v>
      </c>
      <c r="K8" s="37" t="s">
        <v>39126</v>
      </c>
      <c r="L8" s="37" t="str">
        <f>IFERROR(VLOOKUP(D8,DB!A:I,9,0),"")</f>
        <v>Latis</v>
      </c>
    </row>
    <row r="9" spans="1:13">
      <c r="A9" s="37"/>
      <c r="B9" s="37" t="str">
        <f>IFERROR(VLOOKUP(D9,DB!A:K,11,0),"")</f>
        <v/>
      </c>
      <c r="C9" s="37"/>
      <c r="D9" s="106"/>
      <c r="E9" s="37"/>
      <c r="F9" s="38"/>
      <c r="G9" s="138">
        <f ca="1">IFERROR(NOW()-F9,"")</f>
        <v>45989.982028124999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45989.982028124999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45989.982028124999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45989.982028124999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45989.982028124999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45989.982028124999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45989.982028124999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45989.982028124999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45989.982028124999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45989.982028124999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45989.982028124999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45989.982028124999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45989.982028124999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45989.982028124999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45989.982028124999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45989.982028124999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45989.982028124999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45989.982028124999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45989.982028124999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45989.982028124999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45989.982028124999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45989.982028124999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45989.982028124999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45989.982028124999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45989.982028124999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45989.982028124999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45989.982028124999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45989.982028124999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45989.982028124999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45989.982028124999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45989.982028124999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45989.982028124999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45989.982028124999</v>
      </c>
      <c r="H41" s="38"/>
      <c r="I41" s="37" t="str">
        <f>IFERROR(VLOOKUP(D41,DB!A:F,6,0),"")</f>
        <v/>
      </c>
      <c r="J41" s="37" t="str">
        <f>IFERROR(VLOOKUP(D41,DB!A:G,7,0),"")</f>
        <v/>
      </c>
      <c r="K41" s="37"/>
      <c r="L41" s="37" t="str">
        <f>IFERROR(VLOOKUP(D41,DB!A:I,9,0),"")</f>
        <v/>
      </c>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sheetData>
  <dataValidations count="2">
    <dataValidation allowBlank="1" showInputMessage="1" showErrorMessage="1" sqref="E1" xr:uid="{920C6338-E771-4DAE-8C89-92A9093EA4DE}"/>
    <dataValidation type="list" allowBlank="1" showInputMessage="1" showErrorMessage="1" sqref="E2:E5 E6: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39127</v>
      </c>
      <c r="B2" s="142" t="str">
        <f>IFERROR(VLOOKUP(D2,DB!A:K,11,0),"")</f>
        <v>R6</v>
      </c>
      <c r="C2" s="143">
        <v>1</v>
      </c>
      <c r="D2" s="142" t="s">
        <v>37470</v>
      </c>
      <c r="E2" s="144" t="s">
        <v>39021</v>
      </c>
      <c r="F2" s="145">
        <v>45989.760231481479</v>
      </c>
      <c r="G2" s="146">
        <f ca="1">IFERROR(NOW()-F2,"-")</f>
        <v>0.22179664352006512</v>
      </c>
      <c r="H2" s="147">
        <v>45989.754675925928</v>
      </c>
      <c r="I2" s="142" t="str">
        <f>IFERROR(VLOOKUP(D2,DB!A:F,6,0),"")</f>
        <v>Generator-SG</v>
      </c>
      <c r="J2" s="142" t="str">
        <f>IFERROR(VLOOKUP(D2,DB!A:G,7,0),"")</f>
        <v>Vandalized</v>
      </c>
      <c r="K2" s="148" t="s">
        <v>39128</v>
      </c>
      <c r="L2" s="149" t="str">
        <f>IFERROR(VLOOKUP(D2,DB!A:I,9,0),"")</f>
        <v>Latis</v>
      </c>
    </row>
    <row r="3" spans="1:16382" ht="31.5" customHeight="1">
      <c r="A3" s="118" t="s">
        <v>39129</v>
      </c>
      <c r="B3" s="119" t="str">
        <f>IFERROR(VLOOKUP(D3,DB!A:K,11,0),"")</f>
        <v>R6</v>
      </c>
      <c r="C3" s="120">
        <v>2</v>
      </c>
      <c r="D3" s="119" t="s">
        <v>38999</v>
      </c>
      <c r="E3" s="106" t="s">
        <v>39021</v>
      </c>
      <c r="F3" s="107">
        <v>45989.87400462963</v>
      </c>
      <c r="G3" s="72">
        <f t="shared" ref="G3" ca="1" si="0">IFERROR(NOW()-F3,"-")</f>
        <v>0.10802349536970723</v>
      </c>
      <c r="H3" s="121">
        <v>45989.842187499999</v>
      </c>
      <c r="I3" s="119" t="str">
        <f>IFERROR(VLOOKUP(D3,DB!A:F,6,0),"")</f>
        <v>Generator-SG</v>
      </c>
      <c r="J3" s="119" t="str">
        <f>IFERROR(VLOOKUP(D3,DB!A:G,7,0),"")</f>
        <v>Dead</v>
      </c>
      <c r="K3" s="122" t="s">
        <v>39130</v>
      </c>
      <c r="L3" s="149" t="str">
        <f>IFERROR(VLOOKUP(D3,DB!A:I,9,0),"")</f>
        <v>Latis</v>
      </c>
    </row>
    <row r="4" spans="1:16382" ht="31.5" customHeight="1">
      <c r="A4" s="118" t="s">
        <v>39131</v>
      </c>
      <c r="B4" s="119" t="s">
        <v>5398</v>
      </c>
      <c r="C4" s="120">
        <v>1</v>
      </c>
      <c r="D4" s="119" t="s">
        <v>39132</v>
      </c>
      <c r="E4" s="106" t="s">
        <v>39021</v>
      </c>
      <c r="F4" s="121">
        <v>45989.87296296296</v>
      </c>
      <c r="G4" s="72">
        <f ca="1">IFERROR(NOW()-F4,"-")</f>
        <v>0.10906516203976935</v>
      </c>
      <c r="H4" s="140">
        <v>45989.864641203705</v>
      </c>
      <c r="I4" s="119" t="s">
        <v>88</v>
      </c>
      <c r="J4" s="119" t="s">
        <v>10991</v>
      </c>
      <c r="K4" s="122" t="s">
        <v>39130</v>
      </c>
      <c r="L4" s="149" t="s">
        <v>8145</v>
      </c>
    </row>
    <row r="5" spans="1:16382" ht="31.5" customHeight="1">
      <c r="A5" s="118" t="s">
        <v>39133</v>
      </c>
      <c r="B5" s="119" t="str">
        <f>IFERROR(VLOOKUP(D5,DB!A:K,11,0),"")</f>
        <v>R6</v>
      </c>
      <c r="C5" s="120">
        <v>1</v>
      </c>
      <c r="D5" s="119" t="s">
        <v>31421</v>
      </c>
      <c r="E5" s="119" t="s">
        <v>39134</v>
      </c>
      <c r="F5" s="121">
        <v>45989.879212962966</v>
      </c>
      <c r="G5" s="72">
        <f ca="1">IFERROR(NOW()-F5,"-")</f>
        <v>0.10281516203394858</v>
      </c>
      <c r="H5" s="121">
        <v>45989.959374999999</v>
      </c>
      <c r="I5" s="119" t="str">
        <f>IFERROR(VLOOKUP(D5,DB!A:F,6,0),"")</f>
        <v>SCECO</v>
      </c>
      <c r="J5" s="119" t="str">
        <f>IFERROR(VLOOKUP(D5,DB!A:G,7,0),"")</f>
        <v>Dead+No BB Design</v>
      </c>
      <c r="K5" s="122" t="s">
        <v>39135</v>
      </c>
      <c r="L5" s="149" t="str">
        <f>IFERROR(VLOOKUP(D5,DB!A:I,9,0),"")</f>
        <v>Latis</v>
      </c>
    </row>
    <row r="6" spans="1:16382" ht="31.5" customHeight="1">
      <c r="A6" s="118"/>
      <c r="B6" s="119" t="str">
        <f>IFERROR(VLOOKUP(D6,DB!A:K,11,0),"")</f>
        <v/>
      </c>
      <c r="C6" s="120"/>
      <c r="D6" s="119"/>
      <c r="E6" s="106"/>
      <c r="F6" s="121"/>
      <c r="G6" s="72">
        <f ca="1">IFERROR(NOW()-F6,"-")</f>
        <v>45989.982028124999</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45989.982028124999</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45989.982028124999</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45989.982028124999</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45989.982028124999</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45989.982028124999</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45989.982028124999</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45989.982028124999</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45989.982028124999</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45989.982028124999</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45989.982028124999</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45989.982028124999</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45989.982028124999</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45989.982028124999</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45989.982028124999</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45989.982028124999</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45989.982028124999</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45989.982028124999</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45989.982028124999</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45989.982028124999</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54"/>
      <c r="F26" s="121"/>
      <c r="G26" s="72">
        <f ca="1">IFERROR(NOW()-F26,"-")</f>
        <v>45989.982028124999</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45989.982028124999</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45989.982028124999</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45989.982028124999</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45989.982028124999</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45989.982028124999</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45989.982028124999</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45989.982028124999</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45989.982028124999</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45989.982028124999</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45989.982028124999</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45989.982028124999</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45989.982028124999</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45989.982028124999</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45989.982028124999</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45989.982028124999</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45989.982028124999</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45989.982028124999</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45989.982028124999</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45989.982028124999</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45989.982028124999</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45989.982028124999</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45989.982028124999</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45989.982028124999</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45989.982028124999</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45989.982028124999</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45989.982028124999</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45989.982028124999</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45989.982028124999</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45989.982028124999</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45989.982028124999</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45989.982028124999</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45989.982028124999</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45989.982028124999</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45989.982028124999</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45989.982028124999</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45989.982028124999</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45989.982028124999</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45989.982028124999</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45989.982028124999</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45989.982028124999</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45989.982028124999</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45989.982028124999</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45989.982028124999</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45989.982028124999</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45989.982028124999</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45989.982028124999</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45989.982028124999</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45989.982028124999</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45989.982028124999</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45989.982028124999</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45989.982028124999</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45989.982028124999</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45989.982028124999</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45989.982028124999</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45989.982028124999</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45989.982028124999</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45989.982028124999</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45989.982028124999</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45989.982028124999</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45989.982028124999</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45989.982028124999</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45989.982028124999</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45989.982028124999</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45989.982028124999</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45989.982028124999</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45989.982028124999</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45989.982028124999</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45989.982028124999</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45989.982028124999</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45989.982028124999</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45989.982028124999</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45989.982028124999</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45989.982028124999</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45989.982028124999</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45989.982028124999</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45989.982028124999</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45989.982028124999</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45989.982028124999</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45989.982028124999</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45989.982028124999</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45989.982028124999</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45989.982028124999</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45989.982028124999</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45989.982028124999</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45989.982028124999</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45989.982028124999</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45989.982028124999</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45989.982028124999</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45989.982028124999</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45989.982028124999</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45989.982028124999</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45989.982028124999</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45989.982028124999</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45989.982028124999</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45989.982028124999</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45989.982028124999</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45989.982028124999</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45989.982028124999</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45989.982028124999</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45989.982028124999</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45989.982028124999</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45989.982028124999</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45989.982028124999</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45989.982028124999</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45989.982028124999</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45989.982028124999</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45989.982028124999</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45989.982028124999</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45989.982028124999</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45989.982028124999</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45989.982028124999</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45989.982028124999</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45989.982028124999</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45989.982028124999</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45989.982028124999</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45989.982028124999</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45989.982028124999</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45989.982028124999</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45989.982028124999</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45989.982028124999</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45989.982028124999</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45989.982028124999</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45989.982028124999</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45989.982028124999</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45989.982028124999</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45989.982028124999</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45989.982028124999</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45989.982028124999</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45989.982028124999</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45989.982028124999</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45989.982028124999</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45989.982028124999</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45989.982028124999</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45989.982028124999</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45989.982028124999</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45989.982028124999</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45989.982028124999</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45989.982028124999</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45989.982028124999</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45989.982028124999</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45989.982028124999</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45989.982028124999</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45989.982028124999</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45989.982028124999</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45989.982028124999</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45989.982028124999</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45989.982028124999</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45989.982028124999</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45989.982028124999</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45989.982028124999</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45989.982028124999</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45989.982028124999</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45989.982028124999</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45989.982028124999</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45989.982028124999</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45989.982028124999</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45989.982028124999</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45989.982028124999</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45989.982028124999</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45989.982028124999</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45989.982028124999</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45989.982028124999</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45989.982028124999</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45989.982028124999</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45989.982028124999</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45989.982028124999</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45989.982028124999</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45989.982028124999</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45989.982028124999</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45989.982028124999</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45989.982028124999</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45989.982028124999</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45989.982028124999</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45989.982028124999</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45989.982028124999</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45989.982028124999</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45989.982028124999</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45989.982028124999</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45989.982028124999</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45989.982028124999</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45989.982028124999</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45989.982028124999</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45989.982028124999</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45989.982028124999</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45989.982028124999</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45989.982028124999</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45989.982028124999</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45989.982028124999</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45989.982028124999</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45989.982028124999</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45989.982028124999</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45989.982028124999</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45989.982028124999</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45989.982028124999</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45989.982028124999</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45989.982028124999</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45989.982028124999</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45989.982028124999</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45989.982028124999</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45989.982028124999</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45989.982028124999</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45989.982028124999</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45989.982028124999</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45989.982028124999</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45989.982028124999</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45989.982028124999</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45989.982028124999</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45989.982028124999</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45989.982028124999</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45989.982028124999</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45989.982028124999</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45989.982028124999</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45989.982028124999</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45989.982028124999</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45989.982028124999</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45989.982028124999</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45989.982028124999</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45989.982028124999</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45989.982028124999</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45989.982028124999</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45989.982028124999</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45989.982028124999</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45989.982028124999</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45989.982028124999</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45989.982028124999</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45989.982028124999</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45989.982028124999</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45989.982028124999</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45989.982028124999</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45989.982028124999</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45989.982028124999</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45989.982028124999</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45989.982028124999</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45989.982028124999</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45989.982028124999</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45989.982028124999</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45989.982028124999</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45989.982028124999</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45989.982028124999</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45989.982028124999</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45989.982028124999</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45989.982028124999</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45989.982028124999</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45989.982028124999</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45989.982028124999</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45989.982028124999</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45989.982028124999</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45989.982028124999</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45989.982028124999</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45989.982028124999</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45989.982028124999</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45989.982028124999</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45989.982028124999</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45989.982028124999</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45989.982028124999</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45989.982028124999</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45989.982028124999</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45989.982028124999</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45989.982028124999</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45989.982028124999</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45989.982028124999</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45989.982028124999</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45989.982028124999</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45989.982028124999</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45989.982028124999</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45989.982028124999</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45989.982028124999</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45989.982028124999</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45989.982028124999</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45989.982028124999</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45989.982028124999</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45989.982028124999</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45989.982028124999</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45989.982028124999</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45989.982028124999</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45989.982028124999</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45989.982028124999</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45989.982028124999</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45989.982028124999</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45989.982028124999</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45989.982028124999</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45989.982028124999</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45989.982028124999</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45989.982028124999</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45989.982028124999</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45989.982028124999</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45989.982028124999</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45989.982028124999</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45989.982028124999</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45989.982028124999</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45989.982028124999</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45989.982028124999</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45989.982028124999</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45989.982028124999</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45989.982028124999</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45989.982028124999</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45989.982028124999</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45989.982028124999</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45989.982028124999</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45989.982028124999</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45989.982028124999</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45989.982028124999</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45989.982028124999</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45989.982028124999</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45989.982028124999</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45989.982028124999</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45989.982028124999</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45989.982028124999</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45989.982028124999</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45989.982028124999</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45989.982028124999</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45989.982028124999</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45989.982028124999</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45989.982028124999</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45989.982028124999</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45989.982028124999</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45989.982028124999</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45989.982028124999</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45989.982028124999</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45989.982028124999</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45989.982028124999</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45989.982028124999</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45989.982028124999</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45989.982028124999</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45989.982028124999</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45989.982028124999</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45989.982028124999</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45989.982028124999</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45989.982028124999</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45989.982028124999</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45989.982028124999</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45989.982028124999</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45989.982028124999</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45989.982028124999</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45989.982028124999</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45989.982028124999</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45989.982028124999</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45989.982028124999</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45989.982028124999</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45989.982028124999</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45989.982028124999</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45989.982028124999</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45989.982028124999</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45989.982028124999</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45989.982028124999</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45989.982028124999</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45989.982028124999</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45989.982028124999</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45989.982028124999</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45989.982028124999</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45989.982028124999</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45989.982028124999</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45989.982028124999</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45989.982028124999</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45989.982028124999</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45989.982028124999</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45989.982028124999</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45989.982028124999</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45989.982028124999</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45989.982028124999</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45989.982028124999</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45989.982028124999</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45989.982028124999</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45989.982028124999</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45989.982028124999</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45989.982028124999</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45989.982028124999</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45989.982028124999</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45989.982028124999</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45989.982028124999</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45989.982028124999</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45989.982028124999</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45989.982028124999</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45989.982028124999</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45989.982028124999</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45989.982028124999</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45989.982028124999</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45989.982028124999</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45989.982028124999</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45989.982028124999</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45989.982028124999</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45989.982028124999</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45989.982028124999</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45989.982028124999</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45989.982028124999</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45989.982028124999</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45989.982028124999</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45989.982028124999</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45989.982028124999</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45989.982028124999</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45989.982028124999</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45989.982028124999</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45989.982028124999</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45989.982028124999</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45989.982028124999</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45989.982028124999</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45989.982028124999</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45989.982028124999</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45989.982028124999</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45989.982028124999</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45989.982028124999</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45989.982028124999</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45989.982028124999</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45989.982028124999</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45989.982028124999</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45989.982028124999</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45989.982028124999</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45989.982028124999</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45989.982028124999</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45989.982028124999</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45989.982028124999</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45989.982028124999</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45989.982028124999</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45989.982028124999</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45989.982028124999</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45989.982028124999</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45989.982028124999</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45989.982028124999</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45989.982028124999</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45989.982028124999</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45989.982028124999</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45989.982028124999</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45989.982028124999</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45989.982028124999</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45989.982028124999</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45989.982028124999</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45989.982028124999</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45989.982028124999</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45989.982028124999</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45989.982028124999</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45989.982028124999</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45989.982028124999</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45989.982028124999</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45989.982028124999</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45989.982028124999</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45989.982028124999</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45989.982028124999</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45989.982028124999</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45989.982028124999</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45989.982028124999</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45989.982028124999</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45989.982028124999</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45989.982028124999</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45989.982028124999</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45989.982028124999</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45989.982028124999</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45989.982028124999</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45989.982028124999</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45989.982028124999</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45989.982028124999</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45989.982028124999</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45989.982028124999</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45989.982028124999</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45989.982028124999</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45989.982028124999</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45989.982028124999</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45989.982028124999</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45989.982028124999</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45989.982028124999</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45989.982028124999</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45989.982028124999</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45989.982028124999</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45989.982028124999</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45989.982028124999</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45989.982028124999</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45989.982028124999</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45989.982028124999</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45989.982028124999</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45989.982028124999</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45989.982028124999</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45989.982028124999</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45989.982028124999</v>
      </c>
      <c r="H498" s="121"/>
      <c r="I498" s="119" t="str">
        <f>IFERROR(VLOOKUP(D498,DB!A:F,6,0),"")</f>
        <v/>
      </c>
      <c r="J498" s="119" t="str">
        <f>IFERROR(VLOOKUP(D498,DB!A:G,7,0),"")</f>
        <v/>
      </c>
      <c r="K498" s="122"/>
      <c r="L498" s="149" t="str">
        <f>IFERROR(VLOOKUP(D498,DB!A:I,9,0),"")</f>
        <v/>
      </c>
    </row>
    <row r="499" spans="1:12" ht="31.5" customHeight="1">
      <c r="A499" s="155"/>
      <c r="B499" s="156" t="str">
        <f>IFERROR(VLOOKUP(D499,DB!A:K,11,0),"")</f>
        <v/>
      </c>
      <c r="C499" s="157"/>
      <c r="D499" s="156"/>
      <c r="E499" s="154"/>
      <c r="F499" s="158"/>
      <c r="G499" s="159">
        <f ca="1">IFERROR(NOW()-F499,"-")</f>
        <v>45989.982028124999</v>
      </c>
      <c r="H499" s="158"/>
      <c r="I499" s="156" t="str">
        <f>IFERROR(VLOOKUP(D499,DB!A:F,6,0),"")</f>
        <v/>
      </c>
      <c r="J499" s="156" t="str">
        <f>IFERROR(VLOOKUP(D499,DB!A:G,7,0),"")</f>
        <v/>
      </c>
      <c r="K499" s="160"/>
      <c r="L499" s="161" t="str">
        <f>IFERROR(VLOOKUP(D499,DB!A:I,9,0),"")</f>
        <v/>
      </c>
    </row>
  </sheetData>
  <dataValidations count="2">
    <dataValidation allowBlank="1" showInputMessage="1" showErrorMessage="1" sqref="E1" xr:uid="{9E1BC488-8814-4F8A-8DBE-742B3278AB71}"/>
    <dataValidation type="list" allowBlank="1" showInputMessage="1" showErrorMessage="1" sqref="E2:E4 E6: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2025-11-28T20:34:24Z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